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/>
  <bookViews>
    <workbookView xWindow="0" yWindow="0" windowWidth="20490" windowHeight="9195" tabRatio="302"/>
  </bookViews>
  <sheets>
    <sheet name="GPA App" sheetId="1" r:id="rId1"/>
  </sheets>
  <definedNames>
    <definedName name="_xlnm._FilterDatabase" localSheetId="0" hidden="1">'GPA App'!#REF!</definedName>
    <definedName name="_xlnm.Criteria" localSheetId="0">'GPA App'!#REF!</definedName>
    <definedName name="_xlnm.Print_Area" localSheetId="0">'GPA App'!$A$1:$L$16,'GPA App'!$L$17:$R$37,'GPA App'!$A$17:$I$213</definedName>
  </definedNames>
  <calcPr calcId="152511"/>
</workbook>
</file>

<file path=xl/calcChain.xml><?xml version="1.0" encoding="utf-8"?>
<calcChain xmlns="http://schemas.openxmlformats.org/spreadsheetml/2006/main">
  <c r="O7" i="1" l="1"/>
  <c r="D114" i="1" l="1"/>
  <c r="D128" i="1"/>
  <c r="D142" i="1"/>
  <c r="D156" i="1"/>
  <c r="D170" i="1"/>
  <c r="D184" i="1"/>
  <c r="F184" i="1" s="1"/>
  <c r="D198" i="1"/>
  <c r="F198" i="1" s="1"/>
  <c r="D212" i="1"/>
  <c r="F212" i="1" s="1"/>
  <c r="H211" i="1"/>
  <c r="G211" i="1"/>
  <c r="F211" i="1" s="1"/>
  <c r="H210" i="1"/>
  <c r="G210" i="1"/>
  <c r="F210" i="1" s="1"/>
  <c r="H209" i="1"/>
  <c r="G209" i="1"/>
  <c r="F209" i="1" s="1"/>
  <c r="H197" i="1"/>
  <c r="G197" i="1"/>
  <c r="F197" i="1" s="1"/>
  <c r="H196" i="1"/>
  <c r="G196" i="1"/>
  <c r="F196" i="1" s="1"/>
  <c r="H195" i="1"/>
  <c r="G195" i="1"/>
  <c r="F195" i="1" s="1"/>
  <c r="H183" i="1"/>
  <c r="G183" i="1"/>
  <c r="F183" i="1" s="1"/>
  <c r="H182" i="1"/>
  <c r="G182" i="1"/>
  <c r="F182" i="1" s="1"/>
  <c r="H181" i="1"/>
  <c r="G181" i="1"/>
  <c r="F181" i="1" s="1"/>
  <c r="G169" i="1"/>
  <c r="H168" i="1"/>
  <c r="G168" i="1"/>
  <c r="F168" i="1" s="1"/>
  <c r="G167" i="1"/>
  <c r="G155" i="1"/>
  <c r="H154" i="1"/>
  <c r="G154" i="1"/>
  <c r="F154" i="1" s="1"/>
  <c r="G153" i="1"/>
  <c r="G141" i="1"/>
  <c r="H140" i="1"/>
  <c r="G140" i="1"/>
  <c r="F140" i="1" s="1"/>
  <c r="G139" i="1"/>
  <c r="H127" i="1"/>
  <c r="G127" i="1"/>
  <c r="F127" i="1" s="1"/>
  <c r="G126" i="1"/>
  <c r="G125" i="1"/>
  <c r="H113" i="1"/>
  <c r="G113" i="1"/>
  <c r="F113" i="1" s="1"/>
  <c r="G112" i="1"/>
  <c r="G111" i="1"/>
  <c r="G99" i="1"/>
  <c r="G98" i="1"/>
  <c r="H97" i="1"/>
  <c r="G97" i="1"/>
  <c r="F97" i="1" s="1"/>
  <c r="G85" i="1"/>
  <c r="G84" i="1"/>
  <c r="G83" i="1"/>
  <c r="G71" i="1"/>
  <c r="G70" i="1"/>
  <c r="G69" i="1"/>
  <c r="G57" i="1"/>
  <c r="G56" i="1"/>
  <c r="G55" i="1"/>
  <c r="G43" i="1"/>
  <c r="G42" i="1"/>
  <c r="G41" i="1"/>
  <c r="G29" i="1"/>
  <c r="G28" i="1"/>
  <c r="G27" i="1"/>
  <c r="E8" i="1" l="1"/>
  <c r="E10" i="1"/>
  <c r="E9" i="1"/>
  <c r="F155" i="1"/>
  <c r="F112" i="1"/>
  <c r="E211" i="1"/>
  <c r="E210" i="1"/>
  <c r="E209" i="1"/>
  <c r="E208" i="1"/>
  <c r="E207" i="1"/>
  <c r="E206" i="1"/>
  <c r="E205" i="1"/>
  <c r="E204" i="1"/>
  <c r="E203" i="1"/>
  <c r="E202" i="1"/>
  <c r="E197" i="1"/>
  <c r="E196" i="1"/>
  <c r="E195" i="1"/>
  <c r="E194" i="1"/>
  <c r="E193" i="1"/>
  <c r="E192" i="1"/>
  <c r="E191" i="1"/>
  <c r="E190" i="1"/>
  <c r="E189" i="1"/>
  <c r="E188" i="1"/>
  <c r="E183" i="1"/>
  <c r="E182" i="1"/>
  <c r="E181" i="1"/>
  <c r="E180" i="1"/>
  <c r="E179" i="1"/>
  <c r="E178" i="1"/>
  <c r="E177" i="1"/>
  <c r="E176" i="1"/>
  <c r="E175" i="1"/>
  <c r="E174" i="1"/>
  <c r="E169" i="1"/>
  <c r="E168" i="1"/>
  <c r="E167" i="1"/>
  <c r="E166" i="1"/>
  <c r="E165" i="1"/>
  <c r="E164" i="1"/>
  <c r="E163" i="1"/>
  <c r="E162" i="1"/>
  <c r="E161" i="1"/>
  <c r="H169" i="1" s="1"/>
  <c r="F169" i="1" s="1"/>
  <c r="E160" i="1"/>
  <c r="H167" i="1" s="1"/>
  <c r="F167" i="1" s="1"/>
  <c r="E155" i="1"/>
  <c r="E154" i="1"/>
  <c r="E153" i="1"/>
  <c r="E152" i="1"/>
  <c r="E151" i="1"/>
  <c r="E150" i="1"/>
  <c r="H155" i="1" s="1"/>
  <c r="E149" i="1"/>
  <c r="E148" i="1"/>
  <c r="E147" i="1"/>
  <c r="E146" i="1"/>
  <c r="E141" i="1"/>
  <c r="E140" i="1"/>
  <c r="E139" i="1"/>
  <c r="E138" i="1"/>
  <c r="E137" i="1"/>
  <c r="E136" i="1"/>
  <c r="E135" i="1"/>
  <c r="E134" i="1"/>
  <c r="H141" i="1" s="1"/>
  <c r="F141" i="1" s="1"/>
  <c r="E133" i="1"/>
  <c r="E132" i="1"/>
  <c r="E127" i="1"/>
  <c r="E126" i="1"/>
  <c r="E125" i="1"/>
  <c r="E124" i="1"/>
  <c r="E123" i="1"/>
  <c r="E122" i="1"/>
  <c r="E121" i="1"/>
  <c r="E120" i="1"/>
  <c r="E119" i="1"/>
  <c r="H126" i="1" s="1"/>
  <c r="F126" i="1" s="1"/>
  <c r="E118" i="1"/>
  <c r="H125" i="1" s="1"/>
  <c r="F125" i="1" s="1"/>
  <c r="E113" i="1"/>
  <c r="E112" i="1"/>
  <c r="E111" i="1"/>
  <c r="E110" i="1"/>
  <c r="E109" i="1"/>
  <c r="E108" i="1"/>
  <c r="E107" i="1"/>
  <c r="E106" i="1"/>
  <c r="H112" i="1" s="1"/>
  <c r="E105" i="1"/>
  <c r="E104" i="1"/>
  <c r="E99" i="1"/>
  <c r="E98" i="1"/>
  <c r="E97" i="1"/>
  <c r="E96" i="1"/>
  <c r="E95" i="1"/>
  <c r="E94" i="1"/>
  <c r="E93" i="1"/>
  <c r="H99" i="1" s="1"/>
  <c r="F99" i="1" s="1"/>
  <c r="E92" i="1"/>
  <c r="E91" i="1"/>
  <c r="E90" i="1"/>
  <c r="E85" i="1"/>
  <c r="E84" i="1"/>
  <c r="E83" i="1"/>
  <c r="E82" i="1"/>
  <c r="E81" i="1"/>
  <c r="E80" i="1"/>
  <c r="E79" i="1"/>
  <c r="E78" i="1"/>
  <c r="E77" i="1"/>
  <c r="H84" i="1" s="1"/>
  <c r="F84" i="1" s="1"/>
  <c r="E76" i="1"/>
  <c r="E50" i="1"/>
  <c r="E71" i="1"/>
  <c r="E70" i="1"/>
  <c r="E69" i="1"/>
  <c r="E68" i="1"/>
  <c r="E67" i="1"/>
  <c r="E66" i="1"/>
  <c r="H71" i="1" s="1"/>
  <c r="F71" i="1" s="1"/>
  <c r="E65" i="1"/>
  <c r="E64" i="1"/>
  <c r="E63" i="1"/>
  <c r="E62" i="1"/>
  <c r="E57" i="1"/>
  <c r="E56" i="1"/>
  <c r="E55" i="1"/>
  <c r="E54" i="1"/>
  <c r="E53" i="1"/>
  <c r="E52" i="1"/>
  <c r="E51" i="1"/>
  <c r="E49" i="1"/>
  <c r="E48" i="1"/>
  <c r="E43" i="1"/>
  <c r="E42" i="1"/>
  <c r="E41" i="1"/>
  <c r="E40" i="1"/>
  <c r="E39" i="1"/>
  <c r="E38" i="1"/>
  <c r="E37" i="1"/>
  <c r="E36" i="1"/>
  <c r="E35" i="1"/>
  <c r="E34" i="1"/>
  <c r="E20" i="1"/>
  <c r="E21" i="1"/>
  <c r="E22" i="1"/>
  <c r="E23" i="1"/>
  <c r="E24" i="1"/>
  <c r="E25" i="1"/>
  <c r="E26" i="1"/>
  <c r="E27" i="1"/>
  <c r="E28" i="1"/>
  <c r="E29" i="1"/>
  <c r="D30" i="1"/>
  <c r="D44" i="1"/>
  <c r="D58" i="1"/>
  <c r="D72" i="1"/>
  <c r="D86" i="1"/>
  <c r="D100" i="1"/>
  <c r="H43" i="1" l="1"/>
  <c r="F43" i="1" s="1"/>
  <c r="J9" i="1"/>
  <c r="H69" i="1"/>
  <c r="F69" i="1" s="1"/>
  <c r="H57" i="1"/>
  <c r="F57" i="1" s="1"/>
  <c r="H55" i="1"/>
  <c r="F55" i="1" s="1"/>
  <c r="H42" i="1"/>
  <c r="F42" i="1" s="1"/>
  <c r="H153" i="1"/>
  <c r="F153" i="1" s="1"/>
  <c r="H139" i="1"/>
  <c r="F139" i="1" s="1"/>
  <c r="H111" i="1"/>
  <c r="F111" i="1" s="1"/>
  <c r="H98" i="1"/>
  <c r="F98" i="1" s="1"/>
  <c r="H85" i="1"/>
  <c r="F85" i="1" s="1"/>
  <c r="H70" i="1"/>
  <c r="F70" i="1" s="1"/>
  <c r="H56" i="1"/>
  <c r="F56" i="1" s="1"/>
  <c r="H41" i="1"/>
  <c r="F41" i="1" s="1"/>
  <c r="H29" i="1"/>
  <c r="H28" i="1"/>
  <c r="H83" i="1"/>
  <c r="F83" i="1" s="1"/>
  <c r="H27" i="1"/>
  <c r="E198" i="1"/>
  <c r="E30" i="1"/>
  <c r="F30" i="1" s="1"/>
  <c r="E142" i="1"/>
  <c r="F142" i="1" s="1"/>
  <c r="E86" i="1"/>
  <c r="F86" i="1" s="1"/>
  <c r="E114" i="1"/>
  <c r="F114" i="1" s="1"/>
  <c r="E100" i="1"/>
  <c r="F100" i="1" s="1"/>
  <c r="E170" i="1"/>
  <c r="F170" i="1" s="1"/>
  <c r="E156" i="1"/>
  <c r="F156" i="1" s="1"/>
  <c r="E72" i="1"/>
  <c r="F72" i="1" s="1"/>
  <c r="E212" i="1"/>
  <c r="E128" i="1"/>
  <c r="F128" i="1" s="1"/>
  <c r="E184" i="1"/>
  <c r="E58" i="1"/>
  <c r="F58" i="1" s="1"/>
  <c r="E44" i="1"/>
  <c r="F44" i="1" s="1"/>
  <c r="M22" i="1"/>
  <c r="M34" i="1"/>
  <c r="M26" i="1"/>
  <c r="M24" i="1"/>
  <c r="L34" i="1"/>
  <c r="L29" i="1"/>
  <c r="L30" i="1"/>
  <c r="L31" i="1"/>
  <c r="L32" i="1"/>
  <c r="L33" i="1"/>
  <c r="L22" i="1"/>
  <c r="L28" i="1"/>
  <c r="L27" i="1"/>
  <c r="L26" i="1"/>
  <c r="L25" i="1"/>
  <c r="L21" i="1"/>
  <c r="L24" i="1"/>
  <c r="L23" i="1"/>
  <c r="M27" i="1"/>
  <c r="F9" i="1" l="1"/>
  <c r="D9" i="1" s="1"/>
  <c r="F8" i="1"/>
  <c r="D8" i="1" s="1"/>
  <c r="F27" i="1"/>
  <c r="F29" i="1"/>
  <c r="F10" i="1"/>
  <c r="D10" i="1" s="1"/>
  <c r="F28" i="1"/>
  <c r="Q34" i="1"/>
  <c r="R34" i="1"/>
  <c r="P34" i="1"/>
  <c r="M23" i="1"/>
  <c r="M25" i="1"/>
  <c r="M21" i="1"/>
  <c r="M28" i="1"/>
  <c r="M29" i="1"/>
  <c r="M30" i="1"/>
  <c r="M31" i="1"/>
  <c r="M32" i="1"/>
  <c r="M33" i="1"/>
  <c r="N26" i="1"/>
  <c r="O34" i="1"/>
  <c r="N34" i="1"/>
  <c r="N22" i="1"/>
  <c r="O22" i="1" s="1"/>
  <c r="N27" i="1"/>
  <c r="O27" i="1"/>
  <c r="N24" i="1"/>
  <c r="O24" i="1" s="1"/>
  <c r="D11" i="1" l="1"/>
  <c r="O26" i="1"/>
  <c r="P21" i="1"/>
  <c r="N33" i="1"/>
  <c r="Q33" i="1"/>
  <c r="P33" i="1"/>
  <c r="R33" i="1"/>
  <c r="N25" i="1"/>
  <c r="O25" i="1" s="1"/>
  <c r="O32" i="1"/>
  <c r="P32" i="1"/>
  <c r="Q32" i="1"/>
  <c r="R32" i="1"/>
  <c r="N28" i="1"/>
  <c r="N23" i="1"/>
  <c r="N30" i="1"/>
  <c r="N31" i="1"/>
  <c r="O31" i="1" s="1"/>
  <c r="O33" i="1"/>
  <c r="N29" i="1"/>
  <c r="N32" i="1"/>
  <c r="N21" i="1"/>
  <c r="Q21" i="1" s="1"/>
  <c r="Q22" i="1" l="1"/>
  <c r="Q23" i="1" s="1"/>
  <c r="Q24" i="1" s="1"/>
  <c r="Q25" i="1" s="1"/>
  <c r="O30" i="1"/>
  <c r="O29" i="1"/>
  <c r="O28" i="1"/>
  <c r="O23" i="1"/>
  <c r="P22" i="1"/>
  <c r="R21" i="1"/>
  <c r="O21" i="1"/>
  <c r="Q26" i="1" l="1"/>
  <c r="P23" i="1"/>
  <c r="R22" i="1"/>
  <c r="Q27" i="1" l="1"/>
  <c r="P24" i="1"/>
  <c r="R23" i="1"/>
  <c r="P25" i="1" l="1"/>
  <c r="R24" i="1"/>
  <c r="Q28" i="1"/>
  <c r="P26" i="1" l="1"/>
  <c r="R25" i="1"/>
  <c r="Q29" i="1"/>
  <c r="Q30" i="1" l="1"/>
  <c r="P27" i="1"/>
  <c r="R26" i="1"/>
  <c r="P28" i="1" l="1"/>
  <c r="R27" i="1"/>
  <c r="Q31" i="1"/>
  <c r="P29" i="1" l="1"/>
  <c r="R28" i="1"/>
  <c r="P30" i="1" l="1"/>
  <c r="R29" i="1"/>
  <c r="P31" i="1" l="1"/>
  <c r="R30" i="1"/>
  <c r="D7" i="1" l="1"/>
  <c r="J8" i="1" s="1"/>
  <c r="J12" i="1" s="1"/>
  <c r="R31" i="1"/>
</calcChain>
</file>

<file path=xl/sharedStrings.xml><?xml version="1.0" encoding="utf-8"?>
<sst xmlns="http://schemas.openxmlformats.org/spreadsheetml/2006/main" count="255" uniqueCount="87">
  <si>
    <t>Course</t>
  </si>
  <si>
    <t>A</t>
  </si>
  <si>
    <t>C+</t>
  </si>
  <si>
    <t>C</t>
  </si>
  <si>
    <t>B</t>
  </si>
  <si>
    <t>D</t>
  </si>
  <si>
    <t>F</t>
  </si>
  <si>
    <t>Semester</t>
  </si>
  <si>
    <t>Grade</t>
  </si>
  <si>
    <t>Credits</t>
  </si>
  <si>
    <t>Points Earned</t>
  </si>
  <si>
    <t>Semester Total</t>
  </si>
  <si>
    <t>GPA</t>
  </si>
  <si>
    <t>Overall Points</t>
  </si>
  <si>
    <t>Sem.</t>
  </si>
  <si>
    <t>Semester by Semester Data</t>
  </si>
  <si>
    <t>Summary of Your GPA</t>
  </si>
  <si>
    <t xml:space="preserve">GPA </t>
  </si>
  <si>
    <t>Overall 
GPA</t>
  </si>
  <si>
    <t>Overall 
Credits</t>
  </si>
  <si>
    <t>(don't change this section - it automatically fills in as grades</t>
  </si>
  <si>
    <t>B+</t>
  </si>
  <si>
    <t>A-</t>
  </si>
  <si>
    <t>B-</t>
  </si>
  <si>
    <t>C-</t>
  </si>
  <si>
    <t>D+</t>
  </si>
  <si>
    <t>D-</t>
  </si>
  <si>
    <t xml:space="preserve">  and credits are added in the yellow areas)</t>
  </si>
  <si>
    <t>A+</t>
  </si>
  <si>
    <t>F+</t>
  </si>
  <si>
    <t>Grade VLOOKUP Values</t>
  </si>
  <si>
    <t>IB 131</t>
  </si>
  <si>
    <t>MCB 102</t>
  </si>
  <si>
    <t>AADSAS 2012-2013</t>
  </si>
  <si>
    <t>BCP GPA</t>
  </si>
  <si>
    <t>Science GPA</t>
  </si>
  <si>
    <t>Overall GPA</t>
  </si>
  <si>
    <t>BCP</t>
  </si>
  <si>
    <t>Non-science</t>
  </si>
  <si>
    <t>Type</t>
  </si>
  <si>
    <t>Credit</t>
  </si>
  <si>
    <t>Points</t>
  </si>
  <si>
    <t>NonScience GPA</t>
  </si>
  <si>
    <t>STAT 2</t>
  </si>
  <si>
    <t>Fall 2009</t>
  </si>
  <si>
    <t>Chem 3A</t>
  </si>
  <si>
    <t>Psych 1</t>
  </si>
  <si>
    <t>Eng 1A</t>
  </si>
  <si>
    <t>Eng 1B</t>
  </si>
  <si>
    <t>Spring 2010</t>
  </si>
  <si>
    <t>IB 131L</t>
  </si>
  <si>
    <t>Physic 8B</t>
  </si>
  <si>
    <t>BCP + Science</t>
  </si>
  <si>
    <t>Total Credit</t>
  </si>
  <si>
    <t>Hours</t>
  </si>
  <si>
    <t>Total Units</t>
  </si>
  <si>
    <t>Credit = Semester Hours</t>
  </si>
  <si>
    <t>Points Earned = Total Quality Points</t>
  </si>
  <si>
    <t>PSYCH 166AC</t>
  </si>
  <si>
    <t>ECON 2</t>
  </si>
  <si>
    <t>CHEM 3B</t>
  </si>
  <si>
    <t>BIO 1B</t>
  </si>
  <si>
    <t>BIO 1A</t>
  </si>
  <si>
    <t>MATH 1A</t>
  </si>
  <si>
    <t>CHEM 1A</t>
  </si>
  <si>
    <t>CHEM 1B</t>
  </si>
  <si>
    <t>MATH 1B</t>
  </si>
  <si>
    <t>PHYSIC 7A</t>
  </si>
  <si>
    <t>PHYSIC 7B</t>
  </si>
  <si>
    <t>MCB c160</t>
  </si>
  <si>
    <t>UGBA 196</t>
  </si>
  <si>
    <t>Quarter Hours</t>
  </si>
  <si>
    <t>Semester Hours</t>
  </si>
  <si>
    <t>Spring 2011</t>
  </si>
  <si>
    <t>Fall 2012</t>
  </si>
  <si>
    <t>Science (w/oBCP)</t>
  </si>
  <si>
    <t>Public Health</t>
  </si>
  <si>
    <t>Nut Sci</t>
  </si>
  <si>
    <t>Future Planning</t>
  </si>
  <si>
    <t>Current Overall GPA</t>
  </si>
  <si>
    <t>Total GPA Hours</t>
  </si>
  <si>
    <t>Raise my GPA to</t>
  </si>
  <si>
    <t>Enter GPA hours this smster</t>
  </si>
  <si>
    <t>Your term GPA needs to be</t>
  </si>
  <si>
    <t>AADSAS Terminology</t>
  </si>
  <si>
    <t>For quarter system, you must convert quarter hours by 0.667 to semester hours</t>
  </si>
  <si>
    <t>If you repeated a class, you must enter both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</si>
</sst>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2"/>
      <name val="Arial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14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4" fillId="0" borderId="0" xfId="0" applyFont="1" applyProtection="1"/>
    <xf numFmtId="0" fontId="2" fillId="0" borderId="2" xfId="0" applyFont="1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2" fillId="2" borderId="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2" fontId="0" fillId="3" borderId="0" xfId="0" applyNumberFormat="1" applyFill="1" applyProtection="1"/>
    <xf numFmtId="0" fontId="4" fillId="3" borderId="1" xfId="0" applyFont="1" applyFill="1" applyBorder="1" applyAlignment="1" applyProtection="1">
      <alignment vertical="top" wrapText="1"/>
    </xf>
    <xf numFmtId="0" fontId="0" fillId="3" borderId="1" xfId="0" applyFill="1" applyBorder="1" applyProtection="1"/>
    <xf numFmtId="165" fontId="4" fillId="3" borderId="1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Border="1" applyProtection="1"/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0" borderId="5" xfId="0" applyNumberFormat="1" applyBorder="1" applyProtection="1"/>
    <xf numFmtId="0" fontId="0" fillId="3" borderId="0" xfId="0" applyFill="1" applyBorder="1" applyProtection="1"/>
    <xf numFmtId="164" fontId="0" fillId="3" borderId="7" xfId="0" applyNumberForma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3" xfId="0" applyFont="1" applyBorder="1" applyProtection="1"/>
    <xf numFmtId="0" fontId="1" fillId="0" borderId="0" xfId="0" applyFont="1" applyProtection="1">
      <protection locked="0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Fill="1" applyProtection="1"/>
    <xf numFmtId="0" fontId="0" fillId="0" borderId="0" xfId="0" applyBorder="1" applyProtection="1">
      <protection locked="0"/>
    </xf>
    <xf numFmtId="0" fontId="0" fillId="2" borderId="0" xfId="0" applyFill="1" applyProtection="1"/>
    <xf numFmtId="0" fontId="0" fillId="4" borderId="0" xfId="0" applyFill="1"/>
    <xf numFmtId="0" fontId="8" fillId="0" borderId="8" xfId="0" applyFont="1" applyBorder="1" applyProtection="1"/>
    <xf numFmtId="0" fontId="0" fillId="0" borderId="9" xfId="0" applyBorder="1" applyProtection="1"/>
    <xf numFmtId="0" fontId="6" fillId="0" borderId="10" xfId="0" applyFont="1" applyBorder="1" applyProtection="1"/>
    <xf numFmtId="0" fontId="6" fillId="0" borderId="10" xfId="0" applyFont="1" applyFill="1" applyBorder="1" applyProtection="1">
      <protection locked="0"/>
    </xf>
    <xf numFmtId="164" fontId="6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Fill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164" fontId="1" fillId="4" borderId="2" xfId="0" applyNumberFormat="1" applyFont="1" applyFill="1" applyBorder="1" applyAlignment="1" applyProtection="1">
      <alignment horizontal="center"/>
    </xf>
    <xf numFmtId="164" fontId="1" fillId="4" borderId="2" xfId="0" applyNumberFormat="1" applyFont="1" applyFill="1" applyBorder="1" applyAlignment="1" applyProtection="1">
      <alignment horizontal="left"/>
    </xf>
    <xf numFmtId="164" fontId="1" fillId="4" borderId="2" xfId="0" applyNumberFormat="1" applyFont="1" applyFill="1" applyBorder="1" applyProtection="1"/>
    <xf numFmtId="164" fontId="0" fillId="4" borderId="9" xfId="0" applyNumberFormat="1" applyFill="1" applyBorder="1" applyProtection="1"/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164" fontId="1" fillId="4" borderId="0" xfId="0" applyNumberFormat="1" applyFont="1" applyFill="1" applyBorder="1" applyAlignment="1" applyProtection="1">
      <alignment horizontal="center"/>
    </xf>
    <xf numFmtId="164" fontId="6" fillId="4" borderId="0" xfId="0" applyNumberFormat="1" applyFont="1" applyFill="1" applyBorder="1" applyAlignment="1" applyProtection="1">
      <alignment horizontal="left"/>
    </xf>
    <xf numFmtId="164" fontId="0" fillId="4" borderId="11" xfId="0" applyNumberFormat="1" applyFill="1" applyBorder="1" applyProtection="1"/>
    <xf numFmtId="164" fontId="6" fillId="4" borderId="11" xfId="0" applyNumberFormat="1" applyFont="1" applyFill="1" applyBorder="1" applyProtection="1"/>
    <xf numFmtId="0" fontId="0" fillId="0" borderId="12" xfId="0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164" fontId="1" fillId="4" borderId="3" xfId="0" applyNumberFormat="1" applyFont="1" applyFill="1" applyBorder="1" applyAlignment="1" applyProtection="1">
      <alignment horizontal="center"/>
    </xf>
    <xf numFmtId="164" fontId="6" fillId="4" borderId="3" xfId="0" applyNumberFormat="1" applyFont="1" applyFill="1" applyBorder="1" applyAlignment="1" applyProtection="1">
      <alignment horizontal="left"/>
    </xf>
    <xf numFmtId="164" fontId="0" fillId="4" borderId="3" xfId="0" applyNumberFormat="1" applyFill="1" applyBorder="1" applyProtection="1"/>
    <xf numFmtId="164" fontId="0" fillId="4" borderId="6" xfId="0" applyNumberFormat="1" applyFill="1" applyBorder="1" applyProtection="1"/>
    <xf numFmtId="164" fontId="1" fillId="4" borderId="11" xfId="0" applyNumberFormat="1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center" wrapText="1"/>
      <protection locked="0"/>
    </xf>
    <xf numFmtId="164" fontId="1" fillId="4" borderId="11" xfId="0" applyNumberFormat="1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28656</xdr:colOff>
      <xdr:row>0</xdr:row>
      <xdr:rowOff>123906</xdr:rowOff>
    </xdr:from>
    <xdr:to>
      <xdr:col>11</xdr:col>
      <xdr:colOff>851647</xdr:colOff>
      <xdr:row>5</xdr:row>
      <xdr:rowOff>123266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82009" y="123906"/>
          <a:ext cx="9193785" cy="985478"/>
        </a:xfrm>
        <a:prstGeom prst="rect">
          <a:avLst/>
        </a:prstGeom>
        <a:solidFill>
          <a:schemeClr val="tx2">
            <a:lumMod val="20000"/>
            <a:lumOff val="80000"/>
            <a:alpha val="96000"/>
          </a:schemeClr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Cal</a:t>
          </a:r>
          <a:r>
            <a:rPr lang="en-US" sz="16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Pre Dental Society - GPA Calculator for ADEA AADSAS 2012 - 2013 (semester  system only)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created by Alvin and Patrick . Email correspondence to  alvin_@berkeley.edu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Enter only your</a:t>
          </a: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letter-graded </a:t>
          </a: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grades</a:t>
          </a: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for each semester in the </a:t>
          </a:r>
          <a:r>
            <a:rPr lang="en-US" sz="1800" b="1" i="0" strike="noStrike">
              <a:solidFill>
                <a:srgbClr val="FFFF00"/>
              </a:solidFill>
              <a:latin typeface="Times New Roman" pitchFamily="18" charset="0"/>
              <a:cs typeface="Times New Roman" pitchFamily="18" charset="0"/>
            </a:rPr>
            <a:t>yellow</a:t>
          </a: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shaded areas below.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Everything</a:t>
          </a: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in </a:t>
          </a:r>
          <a:r>
            <a:rPr lang="en-US" sz="1800" b="1" i="0" strike="noStrike" baseline="0">
              <a:solidFill>
                <a:srgbClr val="0070C0"/>
              </a:solidFill>
              <a:latin typeface="Times New Roman" pitchFamily="18" charset="0"/>
              <a:cs typeface="Times New Roman" pitchFamily="18" charset="0"/>
            </a:rPr>
            <a:t>blue</a:t>
          </a: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will be calculated automatically for you based on the AADSAS grade assignment, seen on the right side.</a:t>
          </a:r>
        </a:p>
      </xdr:txBody>
    </xdr:sp>
    <xdr:clientData/>
  </xdr:twoCellAnchor>
  <xdr:twoCellAnchor editAs="oneCell">
    <xdr:from>
      <xdr:col>0</xdr:col>
      <xdr:colOff>225718</xdr:colOff>
      <xdr:row>0</xdr:row>
      <xdr:rowOff>56029</xdr:rowOff>
    </xdr:from>
    <xdr:to>
      <xdr:col>0</xdr:col>
      <xdr:colOff>918883</xdr:colOff>
      <xdr:row>5</xdr:row>
      <xdr:rowOff>183277</xdr:rowOff>
    </xdr:to>
    <xdr:pic>
      <xdr:nvPicPr>
        <xdr:cNvPr id="3" name="Picture 2" descr="Chameleon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5718" y="56029"/>
          <a:ext cx="693165" cy="112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46586</xdr:colOff>
      <xdr:row>11</xdr:row>
      <xdr:rowOff>40979</xdr:rowOff>
    </xdr:from>
    <xdr:to>
      <xdr:col>6</xdr:col>
      <xdr:colOff>89647</xdr:colOff>
      <xdr:row>15</xdr:row>
      <xdr:rowOff>145676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9939" y="2214920"/>
          <a:ext cx="4222855" cy="900315"/>
        </a:xfrm>
        <a:prstGeom prst="rect">
          <a:avLst/>
        </a:prstGeom>
        <a:solidFill>
          <a:schemeClr val="tx2">
            <a:lumMod val="20000"/>
            <a:lumOff val="80000"/>
            <a:alpha val="96000"/>
          </a:schemeClr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Type 1 (Science) = Other Science (w/o BCP)</a:t>
          </a:r>
        </a:p>
        <a:p>
          <a:pPr algn="l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Type 2 (BCP) = Bio , Chem, Physic only</a:t>
          </a:r>
        </a:p>
        <a:p>
          <a:pPr algn="l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Type 3 (Nonscience) = Non-science only</a:t>
          </a:r>
        </a:p>
        <a:p>
          <a:pPr algn="l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Overall GPA = Calculated GPA based on AADSAS system</a:t>
          </a:r>
        </a:p>
        <a:p>
          <a:pPr algn="l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"BCP + Science"= </a:t>
          </a:r>
          <a:r>
            <a:rPr lang="en-US" sz="1200" b="1" i="0" strike="noStrike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AADSAS Science GPA</a:t>
          </a:r>
          <a:endParaRPr lang="en-US" sz="1200" b="0" i="0" strike="noStrike" baseline="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showRowColHeaders="0" tabSelected="1" showRuler="0" showWhiteSpace="0" zoomScale="85" zoomScaleNormal="85" zoomScalePageLayoutView="85" workbookViewId="0"/>
  </sheetViews>
  <sheetFormatPr defaultRowHeight="15" x14ac:dyDescent="0.2"/>
  <cols>
    <col min="1" max="1" width="12.33203125" style="2" customWidth="1"/>
    <col min="2" max="2" width="6.88671875" style="3" customWidth="1"/>
    <col min="3" max="3" width="15.109375" style="3" customWidth="1"/>
    <col min="4" max="4" width="7.6640625" style="3" customWidth="1"/>
    <col min="5" max="5" width="11.33203125" style="3" customWidth="1"/>
    <col min="6" max="6" width="7.5546875" style="2" customWidth="1"/>
    <col min="7" max="8" width="7.21875" style="2" customWidth="1"/>
    <col min="9" max="9" width="19.21875" style="2" bestFit="1" customWidth="1"/>
    <col min="10" max="10" width="7.5546875" style="2" customWidth="1"/>
    <col min="11" max="11" width="7.6640625" style="2" customWidth="1"/>
    <col min="12" max="12" width="11.77734375" style="2" customWidth="1"/>
    <col min="13" max="13" width="6.33203125" style="2" customWidth="1"/>
    <col min="14" max="14" width="7.21875" customWidth="1"/>
    <col min="15" max="15" width="7.33203125" style="1" customWidth="1"/>
    <col min="16" max="16" width="13.6640625" customWidth="1"/>
    <col min="17" max="17" width="10.6640625" customWidth="1"/>
    <col min="18" max="18" width="9.33203125" customWidth="1"/>
    <col min="20" max="20" width="8.88671875" style="40"/>
    <col min="21" max="21" width="9" bestFit="1" customWidth="1"/>
  </cols>
  <sheetData>
    <row r="1" spans="1:21" ht="15.75" x14ac:dyDescent="0.25">
      <c r="M1" s="64" t="s">
        <v>84</v>
      </c>
    </row>
    <row r="2" spans="1:21" x14ac:dyDescent="0.2">
      <c r="M2" s="43" t="s">
        <v>56</v>
      </c>
    </row>
    <row r="3" spans="1:21" ht="15.75" x14ac:dyDescent="0.25">
      <c r="M3" s="43" t="s">
        <v>57</v>
      </c>
      <c r="T3" s="42" t="s">
        <v>33</v>
      </c>
    </row>
    <row r="4" spans="1:21" ht="15.75" customHeight="1" x14ac:dyDescent="0.25">
      <c r="A4" s="6"/>
      <c r="B4" s="7"/>
      <c r="C4" s="11"/>
      <c r="D4" s="12"/>
      <c r="E4" s="13"/>
      <c r="F4" s="6"/>
      <c r="G4" s="6"/>
      <c r="H4" s="6"/>
      <c r="I4" s="6"/>
      <c r="J4" s="6"/>
      <c r="K4" s="6"/>
      <c r="L4" s="6"/>
      <c r="M4" s="102" t="s">
        <v>85</v>
      </c>
      <c r="N4" s="102"/>
      <c r="O4" s="102"/>
      <c r="P4" s="102"/>
      <c r="Q4" s="102"/>
      <c r="R4" s="6"/>
      <c r="T4" s="41" t="s">
        <v>30</v>
      </c>
      <c r="U4" s="4"/>
    </row>
    <row r="5" spans="1:21" ht="15.75" x14ac:dyDescent="0.25">
      <c r="A5" s="12"/>
      <c r="B5" s="11"/>
      <c r="C5" s="11"/>
      <c r="D5" s="11"/>
      <c r="E5" s="13"/>
      <c r="F5" s="6"/>
      <c r="G5" s="6"/>
      <c r="H5" s="6"/>
      <c r="I5" s="6"/>
      <c r="J5" s="6"/>
      <c r="K5" s="6"/>
      <c r="L5" s="6"/>
      <c r="M5" s="102"/>
      <c r="N5" s="102"/>
      <c r="O5" s="102"/>
      <c r="P5" s="102"/>
      <c r="Q5" s="102"/>
      <c r="R5" s="6"/>
      <c r="T5" s="5" t="s">
        <v>28</v>
      </c>
      <c r="U5" s="39">
        <v>4.3330000000000002</v>
      </c>
    </row>
    <row r="6" spans="1:21" ht="15.75" x14ac:dyDescent="0.25">
      <c r="A6" s="12"/>
      <c r="B6" s="11"/>
      <c r="C6" s="11"/>
      <c r="D6" s="11"/>
      <c r="E6" s="13"/>
      <c r="F6" s="6"/>
      <c r="G6" s="6"/>
      <c r="H6" s="6"/>
      <c r="I6" s="6"/>
      <c r="J6" s="6"/>
      <c r="K6" s="6"/>
      <c r="L6" s="6"/>
      <c r="M6" s="66" t="s">
        <v>71</v>
      </c>
      <c r="N6" s="6"/>
      <c r="O6" s="69">
        <v>4</v>
      </c>
      <c r="P6" s="6"/>
      <c r="Q6" s="6"/>
      <c r="R6" s="6"/>
      <c r="T6" s="5" t="s">
        <v>1</v>
      </c>
      <c r="U6" s="39">
        <v>4</v>
      </c>
    </row>
    <row r="7" spans="1:21" ht="15.75" x14ac:dyDescent="0.25">
      <c r="A7" s="12"/>
      <c r="B7" s="80" t="s">
        <v>39</v>
      </c>
      <c r="C7" s="81" t="s">
        <v>36</v>
      </c>
      <c r="D7" s="82">
        <f>(MAX(Q21:Q34))/(MAX(P21:P34))</f>
        <v>3.597771739130434</v>
      </c>
      <c r="E7" s="83" t="s">
        <v>55</v>
      </c>
      <c r="F7" s="84" t="s">
        <v>53</v>
      </c>
      <c r="G7" s="85"/>
      <c r="H7" s="6"/>
      <c r="I7" s="71" t="s">
        <v>78</v>
      </c>
      <c r="J7" s="72"/>
      <c r="K7" s="6"/>
      <c r="L7" s="6"/>
      <c r="M7" s="67" t="s">
        <v>72</v>
      </c>
      <c r="N7" s="6"/>
      <c r="O7" s="70">
        <f>O6*0.667</f>
        <v>2.6680000000000001</v>
      </c>
      <c r="P7" s="6"/>
      <c r="Q7" s="6"/>
      <c r="R7" s="6"/>
      <c r="T7" s="5" t="s">
        <v>22</v>
      </c>
      <c r="U7" s="39">
        <v>3.6669999999999998</v>
      </c>
    </row>
    <row r="8" spans="1:21" ht="15.75" x14ac:dyDescent="0.25">
      <c r="A8" s="6"/>
      <c r="B8" s="86">
        <v>1</v>
      </c>
      <c r="C8" s="87" t="s">
        <v>75</v>
      </c>
      <c r="D8" s="88">
        <f>F8/E8</f>
        <v>3.6527916666666669</v>
      </c>
      <c r="E8" s="89">
        <f t="shared" ref="E8:F10" si="0">SUM(G27,G41,G55,G69,G83,G97,G111,G125,G139,G153,G167,G181,G195,G209)</f>
        <v>24</v>
      </c>
      <c r="F8" s="89">
        <f t="shared" si="0"/>
        <v>87.667000000000002</v>
      </c>
      <c r="G8" s="90"/>
      <c r="H8" s="6"/>
      <c r="I8" s="73" t="s">
        <v>79</v>
      </c>
      <c r="J8" s="98">
        <f>$D$7</f>
        <v>3.597771739130434</v>
      </c>
      <c r="K8" s="65"/>
      <c r="L8" s="6"/>
      <c r="N8" s="15"/>
      <c r="O8" s="14"/>
      <c r="P8" s="6"/>
      <c r="Q8" s="6"/>
      <c r="R8" s="6"/>
      <c r="T8" s="5" t="s">
        <v>21</v>
      </c>
      <c r="U8" s="39">
        <v>3.3330000000000002</v>
      </c>
    </row>
    <row r="9" spans="1:21" ht="15.75" x14ac:dyDescent="0.25">
      <c r="B9" s="86">
        <v>2</v>
      </c>
      <c r="C9" s="87" t="s">
        <v>37</v>
      </c>
      <c r="D9" s="88">
        <f t="shared" ref="D9:D10" si="1">F9/E9</f>
        <v>3.4836078431372548</v>
      </c>
      <c r="E9" s="89">
        <f t="shared" si="0"/>
        <v>51</v>
      </c>
      <c r="F9" s="89">
        <f t="shared" si="0"/>
        <v>177.66399999999999</v>
      </c>
      <c r="G9" s="91"/>
      <c r="H9" s="43"/>
      <c r="I9" s="74" t="s">
        <v>80</v>
      </c>
      <c r="J9" s="98">
        <f>SUM(E8:E10)</f>
        <v>92</v>
      </c>
      <c r="K9" s="61"/>
      <c r="M9" s="64" t="s">
        <v>86</v>
      </c>
      <c r="T9" s="5" t="s">
        <v>4</v>
      </c>
      <c r="U9" s="39">
        <v>3</v>
      </c>
    </row>
    <row r="10" spans="1:21" ht="15.75" x14ac:dyDescent="0.25">
      <c r="B10" s="86">
        <v>3</v>
      </c>
      <c r="C10" s="87" t="s">
        <v>38</v>
      </c>
      <c r="D10" s="88">
        <f t="shared" si="1"/>
        <v>3.8625882352941177</v>
      </c>
      <c r="E10" s="89">
        <f t="shared" si="0"/>
        <v>17</v>
      </c>
      <c r="F10" s="89">
        <f t="shared" si="0"/>
        <v>65.664000000000001</v>
      </c>
      <c r="G10" s="90"/>
      <c r="I10" s="74" t="s">
        <v>81</v>
      </c>
      <c r="J10" s="76">
        <v>3.55</v>
      </c>
      <c r="K10" s="61"/>
      <c r="T10" s="5" t="s">
        <v>23</v>
      </c>
      <c r="U10" s="39">
        <v>2.6669999999999998</v>
      </c>
    </row>
    <row r="11" spans="1:21" ht="15.75" x14ac:dyDescent="0.25">
      <c r="B11" s="92">
        <v>4</v>
      </c>
      <c r="C11" s="93" t="s">
        <v>52</v>
      </c>
      <c r="D11" s="94">
        <f>(SUM(F8:F9))/(SUM(E8:E9))</f>
        <v>3.537746666666667</v>
      </c>
      <c r="E11" s="95"/>
      <c r="F11" s="96"/>
      <c r="G11" s="97"/>
      <c r="I11" s="77" t="s">
        <v>82</v>
      </c>
      <c r="J11" s="75">
        <v>20</v>
      </c>
      <c r="T11" s="5" t="s">
        <v>2</v>
      </c>
      <c r="U11" s="39">
        <v>2.3330000000000002</v>
      </c>
    </row>
    <row r="12" spans="1:21" ht="17.25" customHeight="1" x14ac:dyDescent="0.2">
      <c r="E12" s="45"/>
      <c r="I12" s="100" t="s">
        <v>83</v>
      </c>
      <c r="J12" s="101">
        <f>((J10*(J9+J11))-(J8*J9))/J11</f>
        <v>3.3302500000000008</v>
      </c>
      <c r="T12" s="5" t="s">
        <v>3</v>
      </c>
      <c r="U12" s="39">
        <v>2</v>
      </c>
    </row>
    <row r="13" spans="1:21" x14ac:dyDescent="0.2">
      <c r="I13" s="100"/>
      <c r="J13" s="101"/>
      <c r="K13" s="62"/>
      <c r="T13" s="5" t="s">
        <v>24</v>
      </c>
      <c r="U13" s="39">
        <v>1.667</v>
      </c>
    </row>
    <row r="14" spans="1:21" x14ac:dyDescent="0.2">
      <c r="I14" s="78"/>
      <c r="J14" s="79"/>
      <c r="T14" s="5" t="s">
        <v>25</v>
      </c>
      <c r="U14" s="39">
        <v>1.333</v>
      </c>
    </row>
    <row r="15" spans="1:21" x14ac:dyDescent="0.2">
      <c r="A15" s="43"/>
      <c r="B15" s="44"/>
      <c r="T15" s="5" t="s">
        <v>5</v>
      </c>
      <c r="U15" s="39">
        <v>1</v>
      </c>
    </row>
    <row r="16" spans="1:21" x14ac:dyDescent="0.2">
      <c r="H16" s="43"/>
      <c r="T16" s="5" t="s">
        <v>26</v>
      </c>
      <c r="U16" s="39">
        <v>0.66700000000000004</v>
      </c>
    </row>
    <row r="17" spans="1:21" ht="20.25" x14ac:dyDescent="0.3">
      <c r="A17" s="12" t="s">
        <v>15</v>
      </c>
      <c r="B17" s="11"/>
      <c r="C17" s="7"/>
      <c r="D17" s="7"/>
      <c r="E17" s="7"/>
      <c r="F17" s="6"/>
      <c r="G17" s="6"/>
      <c r="H17" s="6"/>
      <c r="I17" s="6"/>
      <c r="J17" s="6"/>
      <c r="K17" s="6"/>
      <c r="L17" s="99" t="s">
        <v>16</v>
      </c>
      <c r="M17" s="99"/>
      <c r="N17" s="28"/>
      <c r="O17" s="29"/>
      <c r="P17" s="27"/>
      <c r="Q17" s="27"/>
      <c r="R17" s="27"/>
      <c r="T17" s="5" t="s">
        <v>29</v>
      </c>
      <c r="U17" s="39">
        <v>0.33300000000000002</v>
      </c>
    </row>
    <row r="18" spans="1:21" x14ac:dyDescent="0.2">
      <c r="A18" s="16" t="s">
        <v>7</v>
      </c>
      <c r="B18" s="49"/>
      <c r="C18" s="22" t="s">
        <v>44</v>
      </c>
      <c r="D18" s="17"/>
      <c r="E18" s="17"/>
      <c r="F18" s="18"/>
      <c r="G18" s="19"/>
      <c r="H18" s="19"/>
      <c r="I18" s="19"/>
      <c r="J18" s="19"/>
      <c r="K18" s="6"/>
      <c r="L18" s="30" t="s">
        <v>20</v>
      </c>
      <c r="M18" s="31"/>
      <c r="N18" s="31"/>
      <c r="O18" s="32"/>
      <c r="P18" s="33"/>
      <c r="Q18" s="33"/>
      <c r="R18" s="32"/>
      <c r="T18" s="5" t="s">
        <v>6</v>
      </c>
      <c r="U18" s="39">
        <v>0</v>
      </c>
    </row>
    <row r="19" spans="1:21" x14ac:dyDescent="0.2">
      <c r="A19" s="19" t="s">
        <v>0</v>
      </c>
      <c r="B19" s="50" t="s">
        <v>39</v>
      </c>
      <c r="C19" s="20" t="s">
        <v>8</v>
      </c>
      <c r="D19" s="20" t="s">
        <v>9</v>
      </c>
      <c r="E19" s="20" t="s">
        <v>10</v>
      </c>
      <c r="K19" s="46"/>
      <c r="L19" s="30" t="s">
        <v>27</v>
      </c>
      <c r="M19" s="32"/>
      <c r="N19" s="32"/>
      <c r="O19" s="32"/>
      <c r="P19" s="32"/>
      <c r="Q19" s="32"/>
      <c r="R19" s="32"/>
      <c r="T19" s="5"/>
      <c r="U19" s="39"/>
    </row>
    <row r="20" spans="1:21" ht="16.5" customHeight="1" x14ac:dyDescent="0.2">
      <c r="A20" s="23" t="s">
        <v>43</v>
      </c>
      <c r="B20" s="24">
        <v>1</v>
      </c>
      <c r="C20" s="24" t="s">
        <v>4</v>
      </c>
      <c r="D20" s="24">
        <v>3</v>
      </c>
      <c r="E20" s="57">
        <f t="shared" ref="E20:E29" si="2">IF(C20="","",(VLOOKUP(C20,$T$5:$U$18,2,FALSE)*D20))</f>
        <v>9</v>
      </c>
      <c r="F20" s="19"/>
      <c r="G20" s="19"/>
      <c r="H20" s="19"/>
      <c r="I20" s="19"/>
      <c r="J20" s="19"/>
      <c r="K20" s="6"/>
      <c r="L20" s="34" t="s">
        <v>14</v>
      </c>
      <c r="M20" s="34" t="s">
        <v>40</v>
      </c>
      <c r="N20" s="34" t="s">
        <v>41</v>
      </c>
      <c r="O20" s="34" t="s">
        <v>12</v>
      </c>
      <c r="P20" s="34" t="s">
        <v>19</v>
      </c>
      <c r="Q20" s="34" t="s">
        <v>13</v>
      </c>
      <c r="R20" s="34" t="s">
        <v>18</v>
      </c>
      <c r="T20" s="5"/>
      <c r="U20" s="5"/>
    </row>
    <row r="21" spans="1:21" x14ac:dyDescent="0.2">
      <c r="A21" s="23" t="s">
        <v>64</v>
      </c>
      <c r="B21" s="24">
        <v>2</v>
      </c>
      <c r="C21" s="24" t="s">
        <v>1</v>
      </c>
      <c r="D21" s="24">
        <v>5</v>
      </c>
      <c r="E21" s="57">
        <f t="shared" si="2"/>
        <v>20</v>
      </c>
      <c r="F21" s="19"/>
      <c r="G21" s="19"/>
      <c r="H21" s="19"/>
      <c r="I21" s="19"/>
      <c r="J21" s="19"/>
      <c r="K21" s="6"/>
      <c r="L21" s="35" t="str">
        <f>IF(C18&lt;&gt;"",C18,"")</f>
        <v>Fall 2009</v>
      </c>
      <c r="M21" s="36">
        <f>IF(D30=0,"",D30)</f>
        <v>37</v>
      </c>
      <c r="N21" s="36">
        <f>IF(M21="","",E30)</f>
        <v>130</v>
      </c>
      <c r="O21" s="37">
        <f>IF(M21=""," ",ROUNDDOWN(N21/M21,2))</f>
        <v>3.51</v>
      </c>
      <c r="P21" s="36">
        <f>IF(M21="","",M21)</f>
        <v>37</v>
      </c>
      <c r="Q21" s="36">
        <f>IF(M21="","",N21)</f>
        <v>130</v>
      </c>
      <c r="R21" s="38">
        <f>IF(M21=""," ",ROUNDDOWN(Q21/P21,3))</f>
        <v>3.5129999999999999</v>
      </c>
    </row>
    <row r="22" spans="1:21" x14ac:dyDescent="0.2">
      <c r="A22" s="23" t="s">
        <v>63</v>
      </c>
      <c r="B22" s="24">
        <v>1</v>
      </c>
      <c r="C22" s="24" t="s">
        <v>1</v>
      </c>
      <c r="D22" s="24">
        <v>5</v>
      </c>
      <c r="E22" s="57">
        <f t="shared" si="2"/>
        <v>20</v>
      </c>
      <c r="F22" s="19"/>
      <c r="G22" s="19"/>
      <c r="H22" s="19"/>
      <c r="I22" s="19"/>
      <c r="J22" s="19"/>
      <c r="K22" s="6"/>
      <c r="L22" s="35" t="str">
        <f>IF(C32&lt;&gt;"",C32,"")</f>
        <v>Spring 2010</v>
      </c>
      <c r="M22" s="36">
        <f>IF(D44=0,"",D44)</f>
        <v>25</v>
      </c>
      <c r="N22" s="36">
        <f>IF(M22=""," ",E44)</f>
        <v>90.99799999999999</v>
      </c>
      <c r="O22" s="37">
        <f>IF(M22=""," ",ROUNDDOWN(N22/M22,2))</f>
        <v>3.63</v>
      </c>
      <c r="P22" s="36">
        <f>IF(M22="","",P21+M22)</f>
        <v>62</v>
      </c>
      <c r="Q22" s="36">
        <f>IF(M22="","",Q21+N22)</f>
        <v>220.99799999999999</v>
      </c>
      <c r="R22" s="38">
        <f t="shared" ref="R22:R34" si="3">IF(M22=""," ",ROUNDDOWN(Q22/P22,3))</f>
        <v>3.5640000000000001</v>
      </c>
    </row>
    <row r="23" spans="1:21" x14ac:dyDescent="0.2">
      <c r="A23" s="23" t="s">
        <v>62</v>
      </c>
      <c r="B23" s="24">
        <v>2</v>
      </c>
      <c r="C23" s="24" t="s">
        <v>4</v>
      </c>
      <c r="D23" s="24">
        <v>5</v>
      </c>
      <c r="E23" s="57">
        <f t="shared" si="2"/>
        <v>15</v>
      </c>
      <c r="F23" s="19"/>
      <c r="G23" s="19"/>
      <c r="H23" s="19"/>
      <c r="I23" s="19"/>
      <c r="J23" s="19"/>
      <c r="K23" s="6"/>
      <c r="L23" s="35" t="str">
        <f>IF(C46&lt;&gt;"",C46,"")</f>
        <v>Spring 2011</v>
      </c>
      <c r="M23" s="36">
        <f>IF(D58=0,"",D58)</f>
        <v>14</v>
      </c>
      <c r="N23" s="36">
        <f>IF(M23=""," ",E58)</f>
        <v>52.662000000000006</v>
      </c>
      <c r="O23" s="37">
        <f t="shared" ref="O23:O29" si="4">IF(M23=""," ",ROUNDDOWN(N23/M23,2))</f>
        <v>3.76</v>
      </c>
      <c r="P23" s="36">
        <f t="shared" ref="P23:P34" si="5">IF(M23="","",P22+M23)</f>
        <v>76</v>
      </c>
      <c r="Q23" s="36">
        <f t="shared" ref="Q23:Q34" si="6">IF(M23="","",Q22+N23)</f>
        <v>273.65999999999997</v>
      </c>
      <c r="R23" s="38">
        <f t="shared" si="3"/>
        <v>3.6</v>
      </c>
    </row>
    <row r="24" spans="1:21" x14ac:dyDescent="0.2">
      <c r="A24" s="23" t="s">
        <v>61</v>
      </c>
      <c r="B24" s="24">
        <v>2</v>
      </c>
      <c r="C24" s="24" t="s">
        <v>2</v>
      </c>
      <c r="D24" s="24">
        <v>5</v>
      </c>
      <c r="E24" s="57">
        <f t="shared" si="2"/>
        <v>11.665000000000001</v>
      </c>
      <c r="F24" s="19"/>
      <c r="G24" s="19"/>
      <c r="H24" s="19"/>
      <c r="I24" s="19"/>
      <c r="J24" s="19"/>
      <c r="K24" s="6"/>
      <c r="L24" s="35" t="str">
        <f>IF(C60&lt;&gt;"",C60,"")</f>
        <v>Fall 2012</v>
      </c>
      <c r="M24" s="36">
        <f>IF(D72=0,"",D72)</f>
        <v>16</v>
      </c>
      <c r="N24" s="36">
        <f>IF(M24=""," ",E72)</f>
        <v>57.335000000000001</v>
      </c>
      <c r="O24" s="37">
        <f t="shared" si="4"/>
        <v>3.58</v>
      </c>
      <c r="P24" s="36">
        <f t="shared" si="5"/>
        <v>92</v>
      </c>
      <c r="Q24" s="36">
        <f t="shared" si="6"/>
        <v>330.99499999999995</v>
      </c>
      <c r="R24" s="38">
        <f t="shared" si="3"/>
        <v>3.597</v>
      </c>
    </row>
    <row r="25" spans="1:21" s="2" customFormat="1" x14ac:dyDescent="0.2">
      <c r="A25" s="23" t="s">
        <v>60</v>
      </c>
      <c r="B25" s="24">
        <v>2</v>
      </c>
      <c r="C25" s="24" t="s">
        <v>22</v>
      </c>
      <c r="D25" s="24">
        <v>5</v>
      </c>
      <c r="E25" s="57">
        <f t="shared" si="2"/>
        <v>18.335000000000001</v>
      </c>
      <c r="F25" s="19"/>
      <c r="G25" s="19"/>
      <c r="H25" s="19"/>
      <c r="I25" s="19"/>
      <c r="J25" s="19"/>
      <c r="K25" s="6"/>
      <c r="L25" s="35" t="str">
        <f>IF(C74&lt;&gt;"",C74,"")</f>
        <v/>
      </c>
      <c r="M25" s="36" t="str">
        <f>IF(D86=0,"",D86)</f>
        <v/>
      </c>
      <c r="N25" s="36" t="str">
        <f>IF(M25=""," ",E86)</f>
        <v xml:space="preserve"> </v>
      </c>
      <c r="O25" s="37" t="str">
        <f t="shared" si="4"/>
        <v xml:space="preserve"> </v>
      </c>
      <c r="P25" s="36" t="str">
        <f t="shared" si="5"/>
        <v/>
      </c>
      <c r="Q25" s="36" t="str">
        <f t="shared" si="6"/>
        <v/>
      </c>
      <c r="R25" s="38" t="str">
        <f t="shared" si="3"/>
        <v xml:space="preserve"> </v>
      </c>
      <c r="T25" s="3"/>
    </row>
    <row r="26" spans="1:21" s="2" customFormat="1" x14ac:dyDescent="0.2">
      <c r="A26" s="23" t="s">
        <v>59</v>
      </c>
      <c r="B26" s="24">
        <v>3</v>
      </c>
      <c r="C26" s="24" t="s">
        <v>1</v>
      </c>
      <c r="D26" s="24">
        <v>6</v>
      </c>
      <c r="E26" s="57">
        <f t="shared" si="2"/>
        <v>24</v>
      </c>
      <c r="F26" s="9"/>
      <c r="G26" s="63" t="s">
        <v>55</v>
      </c>
      <c r="H26" s="63" t="s">
        <v>53</v>
      </c>
      <c r="I26" s="9"/>
      <c r="J26" s="19"/>
      <c r="K26" s="6"/>
      <c r="L26" s="35" t="str">
        <f>IF(C88&lt;&gt;"",C88,"")</f>
        <v/>
      </c>
      <c r="M26" s="36" t="str">
        <f>IF(D100=0,"",D100)</f>
        <v/>
      </c>
      <c r="N26" s="36" t="str">
        <f>IF(M26=""," ",E100)</f>
        <v xml:space="preserve"> </v>
      </c>
      <c r="O26" s="37" t="str">
        <f t="shared" si="4"/>
        <v xml:space="preserve"> </v>
      </c>
      <c r="P26" s="36" t="str">
        <f t="shared" si="5"/>
        <v/>
      </c>
      <c r="Q26" s="36" t="str">
        <f t="shared" si="6"/>
        <v/>
      </c>
      <c r="R26" s="38" t="str">
        <f t="shared" si="3"/>
        <v xml:space="preserve"> </v>
      </c>
      <c r="T26" s="3"/>
    </row>
    <row r="27" spans="1:21" s="2" customFormat="1" x14ac:dyDescent="0.2">
      <c r="A27" s="23" t="s">
        <v>76</v>
      </c>
      <c r="B27" s="24">
        <v>3</v>
      </c>
      <c r="C27" s="24" t="s">
        <v>1</v>
      </c>
      <c r="D27" s="24">
        <v>3</v>
      </c>
      <c r="E27" s="58">
        <f t="shared" si="2"/>
        <v>12</v>
      </c>
      <c r="F27" s="55">
        <f>IF(G27=0,"",ROUNDDOWN(H27/G27,3))</f>
        <v>3.625</v>
      </c>
      <c r="G27" s="19">
        <f>SUMIF(B20:B29,1,D20:D29)</f>
        <v>8</v>
      </c>
      <c r="H27" s="19">
        <f>SUMIF(B20:B29,1,E20:E29)</f>
        <v>29</v>
      </c>
      <c r="I27" s="52" t="s">
        <v>35</v>
      </c>
      <c r="J27" s="68"/>
      <c r="K27" s="6"/>
      <c r="L27" s="35" t="str">
        <f>IF(C102&lt;&gt;"",C102,"")</f>
        <v/>
      </c>
      <c r="M27" s="36" t="str">
        <f>IF(D114=0,"",D114)</f>
        <v/>
      </c>
      <c r="N27" s="36" t="str">
        <f>IF(M27=""," ",E114)</f>
        <v xml:space="preserve"> </v>
      </c>
      <c r="O27" s="37" t="str">
        <f t="shared" si="4"/>
        <v xml:space="preserve"> </v>
      </c>
      <c r="P27" s="36" t="str">
        <f t="shared" si="5"/>
        <v/>
      </c>
      <c r="Q27" s="36" t="str">
        <f t="shared" si="6"/>
        <v/>
      </c>
      <c r="R27" s="38" t="str">
        <f t="shared" si="3"/>
        <v xml:space="preserve"> </v>
      </c>
      <c r="T27" s="3"/>
    </row>
    <row r="28" spans="1:21" s="2" customFormat="1" x14ac:dyDescent="0.2">
      <c r="A28" s="23" t="s">
        <v>77</v>
      </c>
      <c r="B28" s="24">
        <v>1</v>
      </c>
      <c r="C28" s="24"/>
      <c r="D28" s="24"/>
      <c r="E28" s="58" t="str">
        <f t="shared" si="2"/>
        <v/>
      </c>
      <c r="F28" s="55">
        <f>IF(G28=0,"",ROUNDDOWN(H28/G28,3))</f>
        <v>3.25</v>
      </c>
      <c r="G28" s="19">
        <f>SUMIF(B20:B29,2,D20:D29)</f>
        <v>20</v>
      </c>
      <c r="H28" s="19">
        <f>SUMIF(B20:B29,2,E20:E29)</f>
        <v>65</v>
      </c>
      <c r="I28" s="52" t="s">
        <v>34</v>
      </c>
      <c r="J28" s="68"/>
      <c r="K28" s="6"/>
      <c r="L28" s="35" t="str">
        <f>IF(C116&lt;&gt;"",C116,"")</f>
        <v/>
      </c>
      <c r="M28" s="36" t="str">
        <f>IF(D128=0,"",D128)</f>
        <v/>
      </c>
      <c r="N28" s="36" t="str">
        <f>IF(M28=""," ",E128)</f>
        <v xml:space="preserve"> </v>
      </c>
      <c r="O28" s="37" t="str">
        <f t="shared" si="4"/>
        <v xml:space="preserve"> </v>
      </c>
      <c r="P28" s="36" t="str">
        <f t="shared" si="5"/>
        <v/>
      </c>
      <c r="Q28" s="36" t="str">
        <f t="shared" si="6"/>
        <v/>
      </c>
      <c r="R28" s="38" t="str">
        <f t="shared" si="3"/>
        <v xml:space="preserve"> </v>
      </c>
      <c r="T28" s="3"/>
    </row>
    <row r="29" spans="1:21" s="2" customFormat="1" x14ac:dyDescent="0.2">
      <c r="A29" s="23"/>
      <c r="B29" s="24"/>
      <c r="C29" s="24"/>
      <c r="D29" s="24"/>
      <c r="E29" s="58" t="str">
        <f t="shared" si="2"/>
        <v/>
      </c>
      <c r="F29" s="55">
        <f>IF(G29=0,"",ROUNDDOWN(H29/G29,3))</f>
        <v>4</v>
      </c>
      <c r="G29" s="19">
        <f>SUMIF(B20:B29,3,D20:D29)</f>
        <v>9</v>
      </c>
      <c r="H29" s="19">
        <f>SUMIF(B20:B29,3,E20:E29)</f>
        <v>36</v>
      </c>
      <c r="I29" s="52" t="s">
        <v>42</v>
      </c>
      <c r="J29" s="68"/>
      <c r="L29" s="35" t="str">
        <f>IF(C130&lt;&gt;"",C130,"")</f>
        <v/>
      </c>
      <c r="M29" s="36" t="str">
        <f>IF(D142=0,"",D142)</f>
        <v/>
      </c>
      <c r="N29" s="36" t="str">
        <f>IF(M29=""," ",E142)</f>
        <v xml:space="preserve"> </v>
      </c>
      <c r="O29" s="37" t="str">
        <f t="shared" si="4"/>
        <v xml:space="preserve"> </v>
      </c>
      <c r="P29" s="36" t="str">
        <f t="shared" si="5"/>
        <v/>
      </c>
      <c r="Q29" s="36" t="str">
        <f t="shared" si="6"/>
        <v/>
      </c>
      <c r="R29" s="38" t="str">
        <f t="shared" si="3"/>
        <v xml:space="preserve"> </v>
      </c>
      <c r="T29" s="3"/>
    </row>
    <row r="30" spans="1:21" s="2" customFormat="1" ht="15.75" thickBot="1" x14ac:dyDescent="0.25">
      <c r="A30" s="9" t="s">
        <v>11</v>
      </c>
      <c r="B30" s="10"/>
      <c r="C30" s="10"/>
      <c r="D30" s="60">
        <f>SUM(D20:D29)</f>
        <v>37</v>
      </c>
      <c r="E30" s="59">
        <f>SUM(E20:E29)</f>
        <v>130</v>
      </c>
      <c r="F30" s="56">
        <f>IF(D30=0,"",ROUNDDOWN(E30/D30,3))</f>
        <v>3.5129999999999999</v>
      </c>
      <c r="G30" s="54"/>
      <c r="H30" s="54"/>
      <c r="I30" s="53" t="s">
        <v>36</v>
      </c>
      <c r="J30" s="68"/>
      <c r="K30" s="6"/>
      <c r="L30" s="35" t="str">
        <f>IF(C144&lt;&gt;"",C144,"")</f>
        <v/>
      </c>
      <c r="M30" s="36" t="str">
        <f>IF(D156=0,"",D156)</f>
        <v/>
      </c>
      <c r="N30" s="36" t="str">
        <f>IF(M30=""," ",E156)</f>
        <v xml:space="preserve"> </v>
      </c>
      <c r="O30" s="37" t="str">
        <f>IF(M30=""," ",ROUNDDOWN(N30/M30,2))</f>
        <v xml:space="preserve"> </v>
      </c>
      <c r="P30" s="36" t="str">
        <f t="shared" si="5"/>
        <v/>
      </c>
      <c r="Q30" s="36" t="str">
        <f t="shared" si="6"/>
        <v/>
      </c>
      <c r="R30" s="38" t="str">
        <f t="shared" si="3"/>
        <v xml:space="preserve"> </v>
      </c>
      <c r="T30" s="3"/>
    </row>
    <row r="31" spans="1:21" s="2" customFormat="1" x14ac:dyDescent="0.2">
      <c r="A31" s="6"/>
      <c r="B31" s="7"/>
      <c r="C31" s="7"/>
      <c r="D31" s="7"/>
      <c r="E31" s="7"/>
      <c r="F31" s="6"/>
      <c r="G31" s="6"/>
      <c r="H31" s="6"/>
      <c r="I31" s="6"/>
      <c r="J31" s="19"/>
      <c r="K31" s="6"/>
      <c r="L31" s="35" t="str">
        <f>IF(C158&lt;&gt;"",C158,"")</f>
        <v/>
      </c>
      <c r="M31" s="36" t="str">
        <f>IF(D170=0,"",D170)</f>
        <v/>
      </c>
      <c r="N31" s="36" t="str">
        <f>IF(M31=""," ",E170)</f>
        <v xml:space="preserve"> </v>
      </c>
      <c r="O31" s="37" t="str">
        <f>IF(M31=""," ",ROUNDDOWN(N31/M31,2))</f>
        <v xml:space="preserve"> </v>
      </c>
      <c r="P31" s="36" t="str">
        <f t="shared" si="5"/>
        <v/>
      </c>
      <c r="Q31" s="36" t="str">
        <f t="shared" si="6"/>
        <v/>
      </c>
      <c r="R31" s="38" t="str">
        <f t="shared" si="3"/>
        <v xml:space="preserve"> </v>
      </c>
      <c r="T31" s="3"/>
    </row>
    <row r="32" spans="1:21" s="2" customFormat="1" x14ac:dyDescent="0.2">
      <c r="A32" s="16" t="s">
        <v>7</v>
      </c>
      <c r="B32" s="49"/>
      <c r="C32" s="22" t="s">
        <v>49</v>
      </c>
      <c r="D32" s="17"/>
      <c r="E32" s="17"/>
      <c r="F32" s="18"/>
      <c r="G32" s="19"/>
      <c r="H32" s="19"/>
      <c r="I32" s="19"/>
      <c r="J32" s="19"/>
      <c r="K32" s="6"/>
      <c r="L32" s="35" t="str">
        <f>IF(C172&lt;&gt;"",C172,"")</f>
        <v/>
      </c>
      <c r="M32" s="36" t="str">
        <f>IF(D184=0,"",D184)</f>
        <v/>
      </c>
      <c r="N32" s="36" t="str">
        <f>IF(M32=""," ",E184)</f>
        <v xml:space="preserve"> </v>
      </c>
      <c r="O32" s="37" t="str">
        <f>IF(M32=""," ",ROUNDDOWN(N32/M32,2))</f>
        <v xml:space="preserve"> </v>
      </c>
      <c r="P32" s="36" t="str">
        <f t="shared" si="5"/>
        <v/>
      </c>
      <c r="Q32" s="36" t="str">
        <f t="shared" si="6"/>
        <v/>
      </c>
      <c r="R32" s="38" t="str">
        <f t="shared" si="3"/>
        <v xml:space="preserve"> </v>
      </c>
      <c r="T32" s="3"/>
    </row>
    <row r="33" spans="1:20" s="2" customFormat="1" ht="15.75" customHeight="1" x14ac:dyDescent="0.2">
      <c r="A33" s="19" t="s">
        <v>0</v>
      </c>
      <c r="B33" s="20"/>
      <c r="C33" s="20" t="s">
        <v>8</v>
      </c>
      <c r="D33" s="20" t="s">
        <v>9</v>
      </c>
      <c r="E33" s="20" t="s">
        <v>10</v>
      </c>
      <c r="F33" s="20" t="s">
        <v>12</v>
      </c>
      <c r="G33" s="20"/>
      <c r="H33" s="20"/>
      <c r="I33" s="20"/>
      <c r="J33" s="20"/>
      <c r="K33" s="6"/>
      <c r="L33" s="35" t="str">
        <f>IF(C186&lt;&gt;"",C186,"")</f>
        <v/>
      </c>
      <c r="M33" s="36" t="str">
        <f>IF(D198=0,"",D198)</f>
        <v/>
      </c>
      <c r="N33" s="36" t="str">
        <f>IF(M33=""," ",E198)</f>
        <v xml:space="preserve"> </v>
      </c>
      <c r="O33" s="37" t="str">
        <f>IF(M33=""," ",ROUNDDOWN(N33/M33,2))</f>
        <v xml:space="preserve"> </v>
      </c>
      <c r="P33" s="36" t="str">
        <f t="shared" si="5"/>
        <v/>
      </c>
      <c r="Q33" s="36" t="str">
        <f t="shared" si="6"/>
        <v/>
      </c>
      <c r="R33" s="38" t="str">
        <f t="shared" si="3"/>
        <v xml:space="preserve"> </v>
      </c>
      <c r="T33" s="3"/>
    </row>
    <row r="34" spans="1:20" s="2" customFormat="1" x14ac:dyDescent="0.2">
      <c r="A34" s="25" t="s">
        <v>65</v>
      </c>
      <c r="B34" s="26">
        <v>2</v>
      </c>
      <c r="C34" s="26" t="s">
        <v>22</v>
      </c>
      <c r="D34" s="26">
        <v>5</v>
      </c>
      <c r="E34" s="57">
        <f t="shared" ref="E34:E43" si="7">IF(C34="","",(VLOOKUP(C34,$T$5:$U$18,2,FALSE)*D34))</f>
        <v>18.335000000000001</v>
      </c>
      <c r="F34" s="19"/>
      <c r="G34" s="19"/>
      <c r="H34" s="19"/>
      <c r="I34" s="19"/>
      <c r="J34" s="19"/>
      <c r="K34" s="6"/>
      <c r="L34" s="35" t="str">
        <f>IF(C200&lt;&gt;"",C200,"")</f>
        <v/>
      </c>
      <c r="M34" s="36" t="str">
        <f>IF(D212=0,"",D212)</f>
        <v/>
      </c>
      <c r="N34" s="36" t="str">
        <f>IF(M34=""," ",E212)</f>
        <v xml:space="preserve"> </v>
      </c>
      <c r="O34" s="37" t="str">
        <f>IF(M34=""," ",ROUNDDOWN(N34/M34,2))</f>
        <v xml:space="preserve"> </v>
      </c>
      <c r="P34" s="36" t="str">
        <f t="shared" si="5"/>
        <v/>
      </c>
      <c r="Q34" s="36" t="str">
        <f t="shared" si="6"/>
        <v/>
      </c>
      <c r="R34" s="38" t="str">
        <f t="shared" si="3"/>
        <v xml:space="preserve"> </v>
      </c>
      <c r="T34" s="3"/>
    </row>
    <row r="35" spans="1:20" s="2" customFormat="1" ht="15.75" customHeight="1" x14ac:dyDescent="0.2">
      <c r="A35" s="25" t="s">
        <v>66</v>
      </c>
      <c r="B35" s="26">
        <v>2</v>
      </c>
      <c r="C35" s="26" t="s">
        <v>21</v>
      </c>
      <c r="D35" s="26">
        <v>5</v>
      </c>
      <c r="E35" s="57">
        <f t="shared" si="7"/>
        <v>16.664999999999999</v>
      </c>
      <c r="F35" s="19"/>
      <c r="G35" s="19"/>
      <c r="H35" s="19"/>
      <c r="I35" s="19"/>
      <c r="J35" s="19"/>
      <c r="K35" s="6"/>
      <c r="L35" s="6"/>
      <c r="M35" s="6"/>
      <c r="N35" s="6"/>
      <c r="O35" s="6"/>
      <c r="P35" s="6"/>
      <c r="Q35" s="6"/>
      <c r="R35" s="6"/>
      <c r="T35" s="3"/>
    </row>
    <row r="36" spans="1:20" s="2" customFormat="1" ht="15.75" x14ac:dyDescent="0.25">
      <c r="A36" s="25" t="s">
        <v>67</v>
      </c>
      <c r="B36" s="26">
        <v>2</v>
      </c>
      <c r="C36" s="26" t="s">
        <v>1</v>
      </c>
      <c r="D36" s="26">
        <v>5</v>
      </c>
      <c r="E36" s="57">
        <f t="shared" si="7"/>
        <v>20</v>
      </c>
      <c r="F36" s="19"/>
      <c r="G36" s="19"/>
      <c r="H36" s="19"/>
      <c r="I36" s="19"/>
      <c r="J36" s="19"/>
      <c r="K36" s="6"/>
      <c r="L36" s="11"/>
      <c r="M36" s="3"/>
      <c r="N36" s="3"/>
      <c r="O36" s="3"/>
      <c r="P36" s="3"/>
      <c r="Q36" s="3"/>
      <c r="T36" s="3"/>
    </row>
    <row r="37" spans="1:20" s="2" customFormat="1" x14ac:dyDescent="0.2">
      <c r="A37" s="23" t="s">
        <v>68</v>
      </c>
      <c r="B37" s="24">
        <v>2</v>
      </c>
      <c r="C37" s="24" t="s">
        <v>21</v>
      </c>
      <c r="D37" s="24">
        <v>4</v>
      </c>
      <c r="E37" s="57">
        <f t="shared" si="7"/>
        <v>13.332000000000001</v>
      </c>
      <c r="F37" s="19"/>
      <c r="G37" s="19"/>
      <c r="H37" s="19"/>
      <c r="I37" s="19"/>
      <c r="J37" s="19"/>
      <c r="K37" s="6"/>
      <c r="L37" s="40"/>
      <c r="M37" s="40"/>
      <c r="N37"/>
    </row>
    <row r="38" spans="1:20" x14ac:dyDescent="0.2">
      <c r="A38" s="23" t="s">
        <v>69</v>
      </c>
      <c r="B38" s="24">
        <v>1</v>
      </c>
      <c r="C38" s="24" t="s">
        <v>1</v>
      </c>
      <c r="D38" s="24">
        <v>4</v>
      </c>
      <c r="E38" s="57">
        <f t="shared" si="7"/>
        <v>16</v>
      </c>
      <c r="F38" s="19"/>
      <c r="G38" s="19"/>
      <c r="H38" s="19"/>
      <c r="I38" s="19"/>
      <c r="J38" s="19"/>
      <c r="K38" s="6"/>
      <c r="L38" s="7"/>
      <c r="M38" s="7"/>
      <c r="N38" s="6"/>
      <c r="O38"/>
      <c r="T38"/>
    </row>
    <row r="39" spans="1:20" x14ac:dyDescent="0.2">
      <c r="A39" s="23" t="s">
        <v>70</v>
      </c>
      <c r="B39" s="24">
        <v>3</v>
      </c>
      <c r="C39" s="24" t="s">
        <v>21</v>
      </c>
      <c r="D39" s="24">
        <v>2</v>
      </c>
      <c r="E39" s="57">
        <f t="shared" si="7"/>
        <v>6.6660000000000004</v>
      </c>
      <c r="F39" s="19"/>
      <c r="G39" s="19"/>
      <c r="H39" s="19"/>
      <c r="I39" s="19"/>
      <c r="J39" s="19"/>
      <c r="K39" s="6"/>
      <c r="L39" s="40"/>
      <c r="M39" s="40"/>
      <c r="O39"/>
      <c r="T39"/>
    </row>
    <row r="40" spans="1:20" x14ac:dyDescent="0.2">
      <c r="A40" s="23"/>
      <c r="B40" s="24"/>
      <c r="C40" s="24"/>
      <c r="D40" s="24"/>
      <c r="E40" s="57" t="str">
        <f t="shared" si="7"/>
        <v/>
      </c>
      <c r="F40" s="19"/>
      <c r="G40" s="63" t="s">
        <v>53</v>
      </c>
      <c r="H40" s="63" t="s">
        <v>54</v>
      </c>
      <c r="I40" s="19"/>
      <c r="J40" s="19"/>
      <c r="K40" s="6"/>
      <c r="L40" s="47"/>
      <c r="M40" s="7"/>
      <c r="N40" s="7"/>
      <c r="O40" s="48"/>
      <c r="P40" s="7"/>
      <c r="Q40" s="7"/>
      <c r="R40" s="6"/>
      <c r="T40"/>
    </row>
    <row r="41" spans="1:20" x14ac:dyDescent="0.2">
      <c r="A41" s="23"/>
      <c r="B41" s="24"/>
      <c r="C41" s="24"/>
      <c r="D41" s="24"/>
      <c r="E41" s="57" t="str">
        <f t="shared" si="7"/>
        <v/>
      </c>
      <c r="F41" s="55">
        <f>IF(G41=0,"",ROUNDDOWN(H41/G41,3))</f>
        <v>4</v>
      </c>
      <c r="G41" s="19">
        <f>SUMIF(B34:B43,1,D34:D43)</f>
        <v>4</v>
      </c>
      <c r="H41" s="19">
        <f>SUMIF(B34:B43,1,E34:E43)</f>
        <v>16</v>
      </c>
      <c r="I41" s="52" t="s">
        <v>35</v>
      </c>
      <c r="J41" s="19"/>
      <c r="K41" s="6"/>
      <c r="L41" s="47"/>
      <c r="M41" s="7"/>
      <c r="N41" s="7"/>
      <c r="O41" s="48"/>
      <c r="P41" s="7"/>
      <c r="Q41" s="7"/>
      <c r="R41" s="6"/>
    </row>
    <row r="42" spans="1:20" x14ac:dyDescent="0.2">
      <c r="A42" s="23"/>
      <c r="B42" s="24"/>
      <c r="C42" s="24"/>
      <c r="D42" s="24"/>
      <c r="E42" s="57" t="str">
        <f t="shared" si="7"/>
        <v/>
      </c>
      <c r="F42" s="55">
        <f>IF(G42=0,"",ROUNDDOWN(H42/G42,3))</f>
        <v>3.5960000000000001</v>
      </c>
      <c r="G42" s="19">
        <f>SUMIF(B34:B43,2,D34:D43)</f>
        <v>19</v>
      </c>
      <c r="H42" s="19">
        <f>SUMIF(B34:B43,2,E34:E43)</f>
        <v>68.331999999999994</v>
      </c>
      <c r="I42" s="52" t="s">
        <v>34</v>
      </c>
      <c r="J42" s="19"/>
      <c r="K42" s="6"/>
      <c r="L42" s="47"/>
      <c r="M42" s="7"/>
      <c r="N42" s="7"/>
      <c r="O42" s="48"/>
      <c r="P42" s="7"/>
      <c r="Q42" s="7"/>
      <c r="R42" s="6"/>
    </row>
    <row r="43" spans="1:20" x14ac:dyDescent="0.2">
      <c r="A43" s="23"/>
      <c r="B43" s="24"/>
      <c r="C43" s="24"/>
      <c r="D43" s="24"/>
      <c r="E43" s="57" t="str">
        <f t="shared" si="7"/>
        <v/>
      </c>
      <c r="F43" s="55">
        <f>IF(G43=0,"",ROUNDDOWN(H43/G43,3))</f>
        <v>3.3330000000000002</v>
      </c>
      <c r="G43" s="19">
        <f>SUMIF(B34:B43,3,D34:D43)</f>
        <v>2</v>
      </c>
      <c r="H43" s="19">
        <f>SUMIF(B34:B43,3,E34:E43)</f>
        <v>6.6660000000000004</v>
      </c>
      <c r="I43" s="52" t="s">
        <v>42</v>
      </c>
      <c r="J43" s="19"/>
      <c r="K43" s="6"/>
      <c r="L43" s="47"/>
      <c r="M43" s="7"/>
      <c r="N43" s="7"/>
      <c r="O43" s="48"/>
      <c r="P43" s="7"/>
      <c r="Q43" s="7"/>
      <c r="R43" s="6"/>
    </row>
    <row r="44" spans="1:20" ht="15.75" thickBot="1" x14ac:dyDescent="0.25">
      <c r="A44" s="9" t="s">
        <v>11</v>
      </c>
      <c r="B44" s="10"/>
      <c r="C44" s="10"/>
      <c r="D44" s="60">
        <f>SUM(D34:D43)</f>
        <v>25</v>
      </c>
      <c r="E44" s="60">
        <f>SUM(E34:E43)</f>
        <v>90.99799999999999</v>
      </c>
      <c r="F44" s="56">
        <f>IF(D44=0,"",ROUNDDOWN(E44/D44,3))</f>
        <v>3.6389999999999998</v>
      </c>
      <c r="G44" s="54"/>
      <c r="H44" s="54"/>
      <c r="I44" s="53" t="s">
        <v>36</v>
      </c>
      <c r="J44" s="51"/>
      <c r="K44" s="6"/>
      <c r="L44" s="47"/>
      <c r="M44" s="7"/>
      <c r="N44" s="7"/>
      <c r="O44" s="48"/>
      <c r="P44" s="7"/>
      <c r="Q44" s="7"/>
      <c r="R44" s="6"/>
    </row>
    <row r="45" spans="1:20" x14ac:dyDescent="0.2">
      <c r="A45" s="19"/>
      <c r="B45" s="20"/>
      <c r="C45" s="20"/>
      <c r="D45" s="20"/>
      <c r="E45" s="20"/>
      <c r="F45" s="21"/>
      <c r="G45" s="21"/>
      <c r="H45" s="21"/>
      <c r="I45" s="21"/>
      <c r="J45" s="21"/>
      <c r="K45" s="6"/>
      <c r="L45" s="47"/>
      <c r="M45" s="7"/>
      <c r="N45" s="7"/>
      <c r="O45" s="48"/>
      <c r="P45" s="7"/>
      <c r="Q45" s="7"/>
      <c r="R45" s="6"/>
    </row>
    <row r="46" spans="1:20" x14ac:dyDescent="0.2">
      <c r="A46" s="16" t="s">
        <v>7</v>
      </c>
      <c r="B46" s="49"/>
      <c r="C46" s="22" t="s">
        <v>73</v>
      </c>
      <c r="D46" s="17"/>
      <c r="E46" s="17"/>
      <c r="F46" s="18"/>
      <c r="G46" s="19"/>
      <c r="H46" s="19"/>
      <c r="I46" s="19"/>
      <c r="J46" s="19"/>
      <c r="K46" s="6"/>
      <c r="L46" s="47"/>
      <c r="M46" s="7"/>
      <c r="N46" s="7"/>
      <c r="O46" s="48"/>
      <c r="P46" s="7"/>
      <c r="Q46" s="7"/>
      <c r="R46" s="6"/>
    </row>
    <row r="47" spans="1:20" x14ac:dyDescent="0.2">
      <c r="A47" s="19" t="s">
        <v>0</v>
      </c>
      <c r="B47" s="20"/>
      <c r="C47" s="20" t="s">
        <v>8</v>
      </c>
      <c r="D47" s="20" t="s">
        <v>9</v>
      </c>
      <c r="E47" s="20" t="s">
        <v>10</v>
      </c>
      <c r="F47" s="20" t="s">
        <v>12</v>
      </c>
      <c r="G47" s="20"/>
      <c r="H47" s="20"/>
      <c r="I47" s="20"/>
      <c r="J47" s="20"/>
      <c r="K47" s="6"/>
      <c r="L47" s="47"/>
      <c r="M47" s="7"/>
      <c r="N47" s="7"/>
      <c r="O47" s="48"/>
      <c r="P47" s="7"/>
      <c r="Q47" s="7"/>
      <c r="R47" s="6"/>
    </row>
    <row r="48" spans="1:20" x14ac:dyDescent="0.2">
      <c r="A48" s="23" t="s">
        <v>45</v>
      </c>
      <c r="B48" s="24">
        <v>2</v>
      </c>
      <c r="C48" s="24" t="s">
        <v>21</v>
      </c>
      <c r="D48" s="24">
        <v>5</v>
      </c>
      <c r="E48" s="57">
        <f t="shared" ref="E48:E57" si="8">IF(C48="","",(VLOOKUP(C48,$T$5:$U$18,2,FALSE)*D48))</f>
        <v>16.664999999999999</v>
      </c>
      <c r="F48" s="19"/>
      <c r="G48" s="19"/>
      <c r="H48" s="19"/>
      <c r="I48" s="19"/>
      <c r="J48" s="19"/>
      <c r="K48" s="6"/>
      <c r="L48" s="47"/>
      <c r="M48" s="7"/>
      <c r="N48" s="7"/>
      <c r="O48" s="48"/>
      <c r="P48" s="7"/>
      <c r="Q48" s="7"/>
      <c r="R48" s="6"/>
    </row>
    <row r="49" spans="1:18" ht="15.75" customHeight="1" x14ac:dyDescent="0.2">
      <c r="A49" s="23" t="s">
        <v>46</v>
      </c>
      <c r="B49" s="24">
        <v>1</v>
      </c>
      <c r="C49" s="24" t="s">
        <v>28</v>
      </c>
      <c r="D49" s="24">
        <v>3</v>
      </c>
      <c r="E49" s="57">
        <f t="shared" si="8"/>
        <v>12.999000000000001</v>
      </c>
      <c r="F49" s="19"/>
      <c r="G49" s="19"/>
      <c r="H49" s="19"/>
      <c r="I49" s="19"/>
      <c r="J49" s="19"/>
      <c r="K49" s="6"/>
      <c r="L49" s="47"/>
      <c r="M49" s="7"/>
      <c r="N49" s="7"/>
      <c r="O49" s="48"/>
      <c r="P49" s="7"/>
      <c r="Q49" s="7"/>
      <c r="R49" s="6"/>
    </row>
    <row r="50" spans="1:18" x14ac:dyDescent="0.2">
      <c r="A50" s="23" t="s">
        <v>47</v>
      </c>
      <c r="B50" s="24">
        <v>3</v>
      </c>
      <c r="C50" s="24" t="s">
        <v>28</v>
      </c>
      <c r="D50" s="24">
        <v>3</v>
      </c>
      <c r="E50" s="57">
        <f t="shared" si="8"/>
        <v>12.999000000000001</v>
      </c>
      <c r="F50" s="19"/>
      <c r="G50" s="19"/>
      <c r="H50" s="19"/>
      <c r="I50" s="19"/>
      <c r="J50" s="19"/>
      <c r="K50" s="6"/>
      <c r="L50" s="47"/>
      <c r="M50" s="7"/>
      <c r="N50" s="7"/>
      <c r="O50" s="48"/>
      <c r="P50" s="7"/>
      <c r="Q50" s="7"/>
      <c r="R50" s="6"/>
    </row>
    <row r="51" spans="1:18" x14ac:dyDescent="0.2">
      <c r="A51" s="23" t="s">
        <v>48</v>
      </c>
      <c r="B51" s="24">
        <v>3</v>
      </c>
      <c r="C51" s="24" t="s">
        <v>21</v>
      </c>
      <c r="D51" s="24">
        <v>3</v>
      </c>
      <c r="E51" s="57">
        <f t="shared" si="8"/>
        <v>9.9990000000000006</v>
      </c>
      <c r="F51" s="19"/>
      <c r="G51" s="19"/>
      <c r="H51" s="19"/>
      <c r="I51" s="19"/>
      <c r="J51" s="19"/>
      <c r="K51" s="6"/>
      <c r="L51" s="47"/>
      <c r="M51" s="7"/>
      <c r="N51" s="7"/>
      <c r="O51" s="48"/>
      <c r="P51" s="7"/>
      <c r="Q51" s="7"/>
      <c r="R51" s="6"/>
    </row>
    <row r="52" spans="1:18" x14ac:dyDescent="0.2">
      <c r="A52" s="23"/>
      <c r="B52" s="24"/>
      <c r="C52" s="24"/>
      <c r="D52" s="24"/>
      <c r="E52" s="57" t="str">
        <f t="shared" si="8"/>
        <v/>
      </c>
      <c r="F52" s="19"/>
      <c r="G52" s="19"/>
      <c r="H52" s="19"/>
      <c r="I52" s="19"/>
      <c r="J52" s="19"/>
      <c r="K52" s="6"/>
      <c r="L52" s="47"/>
      <c r="M52" s="7"/>
      <c r="N52" s="7"/>
      <c r="O52" s="48"/>
      <c r="P52" s="7"/>
      <c r="Q52" s="7"/>
      <c r="R52" s="6"/>
    </row>
    <row r="53" spans="1:18" x14ac:dyDescent="0.2">
      <c r="A53" s="23"/>
      <c r="B53" s="24"/>
      <c r="C53" s="24"/>
      <c r="D53" s="24"/>
      <c r="E53" s="57" t="str">
        <f t="shared" si="8"/>
        <v/>
      </c>
      <c r="F53" s="19"/>
      <c r="G53" s="19"/>
      <c r="H53" s="19"/>
      <c r="I53" s="19"/>
      <c r="J53" s="19"/>
      <c r="K53" s="6"/>
      <c r="L53" s="47"/>
      <c r="M53" s="7"/>
      <c r="N53" s="7"/>
      <c r="O53" s="48"/>
      <c r="P53" s="7"/>
      <c r="Q53" s="7"/>
      <c r="R53" s="6"/>
    </row>
    <row r="54" spans="1:18" x14ac:dyDescent="0.2">
      <c r="A54" s="23"/>
      <c r="B54" s="24"/>
      <c r="C54" s="24"/>
      <c r="D54" s="24"/>
      <c r="E54" s="57" t="str">
        <f t="shared" si="8"/>
        <v/>
      </c>
      <c r="F54" s="19"/>
      <c r="G54" s="19"/>
      <c r="H54" s="19"/>
      <c r="I54" s="19"/>
      <c r="J54" s="19"/>
      <c r="K54" s="6"/>
      <c r="L54" s="47"/>
      <c r="M54" s="7"/>
      <c r="N54" s="7"/>
      <c r="O54" s="48"/>
      <c r="P54" s="7"/>
      <c r="Q54" s="7"/>
      <c r="R54" s="6"/>
    </row>
    <row r="55" spans="1:18" x14ac:dyDescent="0.2">
      <c r="A55" s="23"/>
      <c r="B55" s="24"/>
      <c r="C55" s="24"/>
      <c r="D55" s="24"/>
      <c r="E55" s="57" t="str">
        <f t="shared" si="8"/>
        <v/>
      </c>
      <c r="F55" s="55">
        <f>IF(G55=0,"",ROUNDDOWN(H55/G55,3))</f>
        <v>4.3330000000000002</v>
      </c>
      <c r="G55" s="19">
        <f>SUMIF(B48:B57,1,D48:D57)</f>
        <v>3</v>
      </c>
      <c r="H55" s="19">
        <f>SUMIF(B48:B57,1,E48:E57)</f>
        <v>12.999000000000001</v>
      </c>
      <c r="I55" s="52" t="s">
        <v>35</v>
      </c>
      <c r="J55" s="19"/>
      <c r="K55" s="6"/>
      <c r="L55" s="47"/>
      <c r="M55" s="7"/>
      <c r="N55" s="7"/>
      <c r="O55" s="48"/>
      <c r="P55" s="7"/>
      <c r="Q55" s="7"/>
      <c r="R55" s="6"/>
    </row>
    <row r="56" spans="1:18" x14ac:dyDescent="0.2">
      <c r="A56" s="23"/>
      <c r="B56" s="24"/>
      <c r="C56" s="24"/>
      <c r="D56" s="24"/>
      <c r="E56" s="57" t="str">
        <f t="shared" si="8"/>
        <v/>
      </c>
      <c r="F56" s="55">
        <f>IF(G56=0,"",ROUNDDOWN(H56/G56,3))</f>
        <v>3.3330000000000002</v>
      </c>
      <c r="G56" s="19">
        <f>SUMIF(B48:B57,2,D48:D57)</f>
        <v>5</v>
      </c>
      <c r="H56" s="19">
        <f>SUMIF(B48:B57,2,E48:E57)</f>
        <v>16.664999999999999</v>
      </c>
      <c r="I56" s="52" t="s">
        <v>34</v>
      </c>
      <c r="J56" s="19"/>
      <c r="K56" s="6"/>
      <c r="L56" s="47"/>
      <c r="M56" s="7"/>
      <c r="N56" s="7"/>
      <c r="O56" s="48"/>
      <c r="P56" s="7"/>
      <c r="Q56" s="7"/>
      <c r="R56" s="6"/>
    </row>
    <row r="57" spans="1:18" x14ac:dyDescent="0.2">
      <c r="A57" s="23"/>
      <c r="B57" s="24"/>
      <c r="C57" s="24"/>
      <c r="D57" s="24"/>
      <c r="E57" s="57" t="str">
        <f t="shared" si="8"/>
        <v/>
      </c>
      <c r="F57" s="55">
        <f>IF(G57=0,"",ROUNDDOWN(H57/G57,3))</f>
        <v>3.8330000000000002</v>
      </c>
      <c r="G57" s="19">
        <f>SUMIF(B48:B57,3,D48:D57)</f>
        <v>6</v>
      </c>
      <c r="H57" s="19">
        <f>SUMIF(B48:B57,3,E48:E57)</f>
        <v>22.998000000000001</v>
      </c>
      <c r="I57" s="52" t="s">
        <v>42</v>
      </c>
      <c r="J57" s="19"/>
      <c r="K57" s="6"/>
      <c r="L57" s="47"/>
      <c r="M57" s="7"/>
      <c r="N57" s="7"/>
      <c r="O57" s="48"/>
      <c r="P57" s="7"/>
      <c r="Q57" s="7"/>
      <c r="R57" s="6"/>
    </row>
    <row r="58" spans="1:18" ht="15.75" thickBot="1" x14ac:dyDescent="0.25">
      <c r="A58" s="9" t="s">
        <v>11</v>
      </c>
      <c r="B58" s="10"/>
      <c r="C58" s="10"/>
      <c r="D58" s="60">
        <f>SUM(D48:D57)</f>
        <v>14</v>
      </c>
      <c r="E58" s="60">
        <f>SUM(E48:E57)</f>
        <v>52.662000000000006</v>
      </c>
      <c r="F58" s="56">
        <f>IF(D58=0,"",ROUNDDOWN(E58/D58,3))</f>
        <v>3.7610000000000001</v>
      </c>
      <c r="G58" s="54"/>
      <c r="H58" s="54"/>
      <c r="I58" s="53" t="s">
        <v>36</v>
      </c>
      <c r="J58" s="51"/>
      <c r="K58" s="6"/>
      <c r="L58" s="7"/>
      <c r="M58" s="7"/>
      <c r="N58" s="7"/>
      <c r="O58" s="48"/>
      <c r="P58" s="7"/>
      <c r="Q58" s="7"/>
      <c r="R58" s="6"/>
    </row>
    <row r="59" spans="1:18" x14ac:dyDescent="0.2">
      <c r="A59" s="19"/>
      <c r="B59" s="20"/>
      <c r="C59" s="20"/>
      <c r="D59" s="20"/>
      <c r="E59" s="20"/>
      <c r="F59" s="19"/>
      <c r="G59" s="19"/>
      <c r="H59" s="19"/>
      <c r="I59" s="19"/>
      <c r="J59" s="19"/>
      <c r="K59" s="6"/>
      <c r="L59" s="7"/>
      <c r="M59" s="7"/>
      <c r="N59" s="7"/>
      <c r="O59" s="48"/>
      <c r="P59" s="7"/>
      <c r="Q59" s="7"/>
      <c r="R59" s="6"/>
    </row>
    <row r="60" spans="1:18" x14ac:dyDescent="0.2">
      <c r="A60" s="16" t="s">
        <v>7</v>
      </c>
      <c r="B60" s="49"/>
      <c r="C60" s="22" t="s">
        <v>74</v>
      </c>
      <c r="D60" s="17"/>
      <c r="E60" s="17"/>
      <c r="F60" s="18"/>
      <c r="G60" s="19"/>
      <c r="H60" s="19"/>
      <c r="I60" s="19"/>
      <c r="J60" s="19"/>
      <c r="K60" s="6"/>
      <c r="L60" s="7"/>
      <c r="M60" s="7"/>
      <c r="N60" s="7"/>
      <c r="O60" s="48"/>
      <c r="P60" s="7"/>
      <c r="Q60" s="7"/>
      <c r="R60" s="6"/>
    </row>
    <row r="61" spans="1:18" x14ac:dyDescent="0.2">
      <c r="A61" s="19" t="s">
        <v>0</v>
      </c>
      <c r="B61" s="20"/>
      <c r="C61" s="20" t="s">
        <v>8</v>
      </c>
      <c r="D61" s="20" t="s">
        <v>9</v>
      </c>
      <c r="E61" s="20" t="s">
        <v>10</v>
      </c>
      <c r="F61" s="20" t="s">
        <v>12</v>
      </c>
      <c r="G61" s="20"/>
      <c r="H61" s="20"/>
      <c r="I61" s="20"/>
      <c r="J61" s="20"/>
      <c r="K61" s="6"/>
      <c r="L61" s="7"/>
      <c r="M61" s="7"/>
      <c r="N61" s="7"/>
      <c r="O61" s="48"/>
      <c r="P61" s="7"/>
      <c r="Q61" s="7"/>
      <c r="R61" s="6"/>
    </row>
    <row r="62" spans="1:18" x14ac:dyDescent="0.2">
      <c r="A62" s="23" t="s">
        <v>31</v>
      </c>
      <c r="B62" s="24">
        <v>1</v>
      </c>
      <c r="C62" s="24" t="s">
        <v>4</v>
      </c>
      <c r="D62" s="24">
        <v>3</v>
      </c>
      <c r="E62" s="57">
        <f t="shared" ref="E62:E71" si="9">IF(C62="","",(VLOOKUP(C62,$T$5:$U$18,2,FALSE)*D62))</f>
        <v>9</v>
      </c>
      <c r="F62" s="19"/>
      <c r="G62" s="19"/>
      <c r="H62" s="19"/>
      <c r="I62" s="19"/>
      <c r="J62" s="19"/>
      <c r="K62" s="6"/>
      <c r="L62" s="7"/>
      <c r="M62" s="7"/>
      <c r="N62" s="7"/>
      <c r="O62" s="48"/>
      <c r="P62" s="7"/>
      <c r="Q62" s="7"/>
      <c r="R62" s="6"/>
    </row>
    <row r="63" spans="1:18" x14ac:dyDescent="0.2">
      <c r="A63" s="23" t="s">
        <v>50</v>
      </c>
      <c r="B63" s="24">
        <v>1</v>
      </c>
      <c r="C63" s="24" t="s">
        <v>4</v>
      </c>
      <c r="D63" s="24">
        <v>2</v>
      </c>
      <c r="E63" s="57">
        <f t="shared" si="9"/>
        <v>6</v>
      </c>
      <c r="F63" s="19"/>
      <c r="G63" s="19"/>
      <c r="H63" s="19"/>
      <c r="I63" s="19"/>
      <c r="J63" s="19"/>
      <c r="K63" s="6"/>
      <c r="L63" s="7"/>
      <c r="M63" s="7"/>
      <c r="N63" s="7"/>
      <c r="O63" s="48"/>
      <c r="P63" s="7"/>
      <c r="Q63" s="7"/>
      <c r="R63" s="6"/>
    </row>
    <row r="64" spans="1:18" x14ac:dyDescent="0.2">
      <c r="A64" s="23" t="s">
        <v>51</v>
      </c>
      <c r="B64" s="24">
        <v>2</v>
      </c>
      <c r="C64" s="24" t="s">
        <v>22</v>
      </c>
      <c r="D64" s="24">
        <v>4</v>
      </c>
      <c r="E64" s="57">
        <f t="shared" si="9"/>
        <v>14.667999999999999</v>
      </c>
      <c r="F64" s="19"/>
      <c r="G64" s="19"/>
      <c r="H64" s="19"/>
      <c r="I64" s="19"/>
      <c r="J64" s="19"/>
      <c r="K64" s="6"/>
      <c r="L64" s="7"/>
      <c r="M64" s="7"/>
      <c r="N64" s="7"/>
      <c r="O64" s="48"/>
      <c r="P64" s="7"/>
      <c r="Q64" s="7"/>
      <c r="R64" s="6"/>
    </row>
    <row r="65" spans="1:18" x14ac:dyDescent="0.2">
      <c r="A65" s="23" t="s">
        <v>32</v>
      </c>
      <c r="B65" s="24">
        <v>1</v>
      </c>
      <c r="C65" s="24" t="s">
        <v>22</v>
      </c>
      <c r="D65" s="24">
        <v>4</v>
      </c>
      <c r="E65" s="57">
        <f t="shared" si="9"/>
        <v>14.667999999999999</v>
      </c>
      <c r="F65" s="19"/>
      <c r="G65" s="19"/>
      <c r="H65" s="19"/>
      <c r="I65" s="19"/>
      <c r="J65" s="19"/>
      <c r="K65" s="6"/>
      <c r="L65" s="7"/>
      <c r="M65" s="7"/>
      <c r="N65" s="7"/>
      <c r="O65" s="48"/>
      <c r="P65" s="7"/>
      <c r="Q65" s="7"/>
      <c r="R65" s="6"/>
    </row>
    <row r="66" spans="1:18" x14ac:dyDescent="0.2">
      <c r="A66" s="23" t="s">
        <v>58</v>
      </c>
      <c r="B66" s="24">
        <v>2</v>
      </c>
      <c r="C66" s="24" t="s">
        <v>28</v>
      </c>
      <c r="D66" s="24">
        <v>3</v>
      </c>
      <c r="E66" s="57">
        <f t="shared" si="9"/>
        <v>12.999000000000001</v>
      </c>
      <c r="F66" s="19"/>
      <c r="G66" s="19"/>
      <c r="H66" s="19"/>
      <c r="I66" s="19"/>
      <c r="J66" s="19"/>
      <c r="K66" s="6"/>
      <c r="L66" s="7"/>
      <c r="M66" s="7"/>
      <c r="N66" s="7"/>
      <c r="O66" s="48"/>
      <c r="P66" s="7"/>
      <c r="Q66" s="7"/>
      <c r="R66" s="6"/>
    </row>
    <row r="67" spans="1:18" x14ac:dyDescent="0.2">
      <c r="A67" s="25"/>
      <c r="B67" s="26"/>
      <c r="C67" s="26"/>
      <c r="D67" s="26"/>
      <c r="E67" s="57" t="str">
        <f t="shared" si="9"/>
        <v/>
      </c>
      <c r="F67" s="19"/>
      <c r="G67" s="19"/>
      <c r="H67" s="19"/>
      <c r="I67" s="19"/>
      <c r="J67" s="19"/>
      <c r="K67" s="6"/>
      <c r="L67" s="7"/>
      <c r="M67" s="7"/>
      <c r="N67" s="7"/>
      <c r="O67" s="48"/>
      <c r="P67" s="7"/>
      <c r="Q67" s="7"/>
      <c r="R67" s="6"/>
    </row>
    <row r="68" spans="1:18" x14ac:dyDescent="0.2">
      <c r="A68" s="25"/>
      <c r="B68" s="26"/>
      <c r="C68" s="26"/>
      <c r="D68" s="26"/>
      <c r="E68" s="57" t="str">
        <f t="shared" si="9"/>
        <v/>
      </c>
      <c r="F68" s="19"/>
      <c r="G68" s="19"/>
      <c r="H68" s="19"/>
      <c r="I68" s="19"/>
      <c r="J68" s="19"/>
      <c r="K68" s="6"/>
      <c r="L68" s="7"/>
      <c r="M68" s="7"/>
      <c r="N68" s="7"/>
      <c r="O68" s="48"/>
      <c r="P68" s="7"/>
      <c r="Q68" s="7"/>
      <c r="R68" s="6"/>
    </row>
    <row r="69" spans="1:18" x14ac:dyDescent="0.2">
      <c r="A69" s="25"/>
      <c r="B69" s="26"/>
      <c r="C69" s="26"/>
      <c r="D69" s="26"/>
      <c r="E69" s="57" t="str">
        <f t="shared" si="9"/>
        <v/>
      </c>
      <c r="F69" s="55">
        <f>IF(G69=0,"",ROUNDDOWN(H69/G69,3))</f>
        <v>3.2959999999999998</v>
      </c>
      <c r="G69" s="19">
        <f>SUMIF(B62:B71,1,D62:D71)</f>
        <v>9</v>
      </c>
      <c r="H69" s="19">
        <f>SUMIF(B62:B71,1,E62:E71)</f>
        <v>29.667999999999999</v>
      </c>
      <c r="I69" s="52" t="s">
        <v>35</v>
      </c>
      <c r="J69" s="19"/>
      <c r="K69" s="6"/>
      <c r="L69" s="7"/>
      <c r="M69" s="7"/>
      <c r="N69" s="7"/>
      <c r="O69" s="48"/>
      <c r="P69" s="7"/>
      <c r="Q69" s="7"/>
      <c r="R69" s="6"/>
    </row>
    <row r="70" spans="1:18" x14ac:dyDescent="0.2">
      <c r="A70" s="25"/>
      <c r="B70" s="26"/>
      <c r="C70" s="26"/>
      <c r="D70" s="26"/>
      <c r="E70" s="57" t="str">
        <f t="shared" si="9"/>
        <v/>
      </c>
      <c r="F70" s="55">
        <f>IF(G70=0,"",ROUNDDOWN(H70/G70,3))</f>
        <v>3.952</v>
      </c>
      <c r="G70" s="19">
        <f>SUMIF(B62:B71,2,D62:D71)</f>
        <v>7</v>
      </c>
      <c r="H70" s="19">
        <f>SUMIF(B62:B71,2,E62:E71)</f>
        <v>27.667000000000002</v>
      </c>
      <c r="I70" s="52" t="s">
        <v>34</v>
      </c>
      <c r="J70" s="19"/>
      <c r="K70" s="6"/>
      <c r="L70" s="7"/>
      <c r="M70" s="7"/>
      <c r="N70" s="7"/>
      <c r="O70" s="48"/>
      <c r="P70" s="7"/>
      <c r="Q70" s="7"/>
      <c r="R70" s="6"/>
    </row>
    <row r="71" spans="1:18" x14ac:dyDescent="0.2">
      <c r="A71" s="25"/>
      <c r="B71" s="26"/>
      <c r="C71" s="26"/>
      <c r="D71" s="26"/>
      <c r="E71" s="57" t="str">
        <f t="shared" si="9"/>
        <v/>
      </c>
      <c r="F71" s="55" t="str">
        <f>IF(G71=0,"",ROUNDDOWN(H71/G71,3))</f>
        <v/>
      </c>
      <c r="G71" s="19">
        <f>SUMIF(B62:B71,3,D62:D71)</f>
        <v>0</v>
      </c>
      <c r="H71" s="19">
        <f>SUMIF(B62:B71,3,E62:E71)</f>
        <v>0</v>
      </c>
      <c r="I71" s="52" t="s">
        <v>42</v>
      </c>
      <c r="J71" s="19"/>
      <c r="K71" s="6"/>
      <c r="L71" s="7"/>
      <c r="M71" s="7"/>
      <c r="N71" s="7"/>
      <c r="O71" s="48"/>
      <c r="P71" s="7"/>
      <c r="Q71" s="7"/>
      <c r="R71" s="6"/>
    </row>
    <row r="72" spans="1:18" ht="15.75" thickBot="1" x14ac:dyDescent="0.25">
      <c r="A72" s="9" t="s">
        <v>11</v>
      </c>
      <c r="B72" s="10"/>
      <c r="C72" s="10"/>
      <c r="D72" s="60">
        <f>SUM(D62:D71)</f>
        <v>16</v>
      </c>
      <c r="E72" s="60">
        <f>SUM(E62:E71)</f>
        <v>57.335000000000001</v>
      </c>
      <c r="F72" s="56">
        <f>IF(D72=0,"",ROUNDDOWN(E72/D72,3))</f>
        <v>3.5830000000000002</v>
      </c>
      <c r="G72" s="54"/>
      <c r="H72" s="54"/>
      <c r="I72" s="53" t="s">
        <v>36</v>
      </c>
      <c r="J72" s="51"/>
      <c r="K72" s="6"/>
      <c r="L72" s="7"/>
      <c r="M72" s="7"/>
      <c r="N72" s="7"/>
      <c r="O72" s="48"/>
      <c r="P72" s="7"/>
      <c r="Q72" s="7"/>
      <c r="R72" s="6"/>
    </row>
    <row r="73" spans="1:18" x14ac:dyDescent="0.2">
      <c r="A73" s="6"/>
      <c r="B73" s="7"/>
      <c r="C73" s="7"/>
      <c r="D73" s="7"/>
      <c r="E73" s="7"/>
      <c r="F73" s="8"/>
      <c r="G73" s="8"/>
      <c r="H73" s="8"/>
      <c r="I73" s="8"/>
      <c r="J73" s="8"/>
      <c r="K73" s="6"/>
      <c r="L73" s="7"/>
      <c r="M73" s="7"/>
      <c r="N73" s="7"/>
      <c r="O73" s="48"/>
      <c r="P73" s="7"/>
      <c r="Q73" s="7"/>
      <c r="R73" s="6"/>
    </row>
    <row r="74" spans="1:18" x14ac:dyDescent="0.2">
      <c r="A74" s="16" t="s">
        <v>7</v>
      </c>
      <c r="B74" s="49"/>
      <c r="C74" s="22"/>
      <c r="D74" s="17"/>
      <c r="E74" s="17"/>
      <c r="F74" s="18"/>
      <c r="G74" s="19"/>
      <c r="H74" s="19"/>
      <c r="I74" s="19"/>
      <c r="J74" s="19"/>
      <c r="K74" s="6"/>
      <c r="L74" s="7"/>
      <c r="M74" s="7"/>
      <c r="N74" s="7"/>
      <c r="O74" s="48"/>
      <c r="P74" s="7"/>
      <c r="Q74" s="7"/>
      <c r="R74" s="6"/>
    </row>
    <row r="75" spans="1:18" x14ac:dyDescent="0.2">
      <c r="A75" s="19" t="s">
        <v>0</v>
      </c>
      <c r="B75" s="20"/>
      <c r="C75" s="20" t="s">
        <v>8</v>
      </c>
      <c r="D75" s="20" t="s">
        <v>9</v>
      </c>
      <c r="E75" s="20" t="s">
        <v>10</v>
      </c>
      <c r="F75" s="20" t="s">
        <v>12</v>
      </c>
      <c r="G75" s="20"/>
      <c r="H75" s="20"/>
      <c r="I75" s="20"/>
      <c r="J75" s="20"/>
      <c r="K75" s="6"/>
      <c r="L75" s="7"/>
      <c r="M75" s="7"/>
      <c r="N75" s="7"/>
      <c r="O75" s="48"/>
      <c r="P75" s="7"/>
      <c r="Q75" s="7"/>
      <c r="R75" s="6"/>
    </row>
    <row r="76" spans="1:18" x14ac:dyDescent="0.2">
      <c r="A76" s="23"/>
      <c r="B76" s="24"/>
      <c r="C76" s="24"/>
      <c r="D76" s="24"/>
      <c r="E76" s="57" t="str">
        <f t="shared" ref="E76:E85" si="10">IF(C76="","",(VLOOKUP(C76,$T$5:$U$18,2,FALSE)*D76))</f>
        <v/>
      </c>
      <c r="F76" s="19"/>
      <c r="G76" s="19"/>
      <c r="H76" s="19"/>
      <c r="I76" s="19"/>
      <c r="J76" s="19"/>
      <c r="K76" s="6"/>
      <c r="L76" s="7"/>
      <c r="M76" s="7"/>
      <c r="N76" s="7"/>
      <c r="O76" s="48"/>
      <c r="P76" s="7"/>
      <c r="Q76" s="7"/>
      <c r="R76" s="6"/>
    </row>
    <row r="77" spans="1:18" x14ac:dyDescent="0.2">
      <c r="A77" s="23"/>
      <c r="B77" s="24"/>
      <c r="C77" s="24"/>
      <c r="D77" s="24"/>
      <c r="E77" s="57" t="str">
        <f t="shared" si="10"/>
        <v/>
      </c>
      <c r="F77" s="19"/>
      <c r="G77" s="19"/>
      <c r="H77" s="19"/>
      <c r="I77" s="19"/>
      <c r="J77" s="19"/>
      <c r="K77" s="6"/>
      <c r="L77" s="7"/>
      <c r="M77" s="7"/>
      <c r="N77" s="7"/>
      <c r="O77" s="48"/>
      <c r="P77" s="7"/>
      <c r="Q77" s="7"/>
      <c r="R77" s="6"/>
    </row>
    <row r="78" spans="1:18" x14ac:dyDescent="0.2">
      <c r="A78" s="23"/>
      <c r="B78" s="24"/>
      <c r="C78" s="24"/>
      <c r="D78" s="24"/>
      <c r="E78" s="57" t="str">
        <f t="shared" si="10"/>
        <v/>
      </c>
      <c r="F78" s="19"/>
      <c r="G78" s="19"/>
      <c r="H78" s="19"/>
      <c r="I78" s="19"/>
      <c r="J78" s="19"/>
      <c r="K78" s="6"/>
      <c r="L78" s="7"/>
      <c r="M78" s="7"/>
      <c r="N78" s="7"/>
      <c r="O78" s="48"/>
      <c r="P78" s="7"/>
      <c r="Q78" s="7"/>
      <c r="R78" s="6"/>
    </row>
    <row r="79" spans="1:18" x14ac:dyDescent="0.2">
      <c r="A79" s="23"/>
      <c r="B79" s="24"/>
      <c r="C79" s="24"/>
      <c r="D79" s="24"/>
      <c r="E79" s="57" t="str">
        <f t="shared" si="10"/>
        <v/>
      </c>
      <c r="F79" s="19"/>
      <c r="G79" s="19"/>
      <c r="H79" s="19"/>
      <c r="I79" s="19"/>
      <c r="J79" s="19"/>
      <c r="K79" s="6"/>
      <c r="L79" s="7"/>
      <c r="M79" s="7"/>
      <c r="N79" s="7"/>
      <c r="O79" s="48"/>
      <c r="P79" s="7"/>
      <c r="Q79" s="7"/>
      <c r="R79" s="6"/>
    </row>
    <row r="80" spans="1:18" x14ac:dyDescent="0.2">
      <c r="A80" s="23"/>
      <c r="B80" s="24"/>
      <c r="C80" s="24"/>
      <c r="D80" s="24"/>
      <c r="E80" s="57" t="str">
        <f t="shared" si="10"/>
        <v/>
      </c>
      <c r="F80" s="19"/>
      <c r="G80" s="19"/>
      <c r="H80" s="19"/>
      <c r="I80" s="19"/>
      <c r="J80" s="19"/>
      <c r="K80" s="6"/>
      <c r="L80" s="7"/>
      <c r="M80" s="7"/>
      <c r="N80" s="7"/>
      <c r="O80" s="48"/>
      <c r="P80" s="7"/>
      <c r="Q80" s="7"/>
      <c r="R80" s="6"/>
    </row>
    <row r="81" spans="1:18" x14ac:dyDescent="0.2">
      <c r="A81" s="23"/>
      <c r="B81" s="24"/>
      <c r="C81" s="24"/>
      <c r="D81" s="24"/>
      <c r="E81" s="57" t="str">
        <f t="shared" si="10"/>
        <v/>
      </c>
      <c r="F81" s="19"/>
      <c r="G81" s="19"/>
      <c r="H81" s="19"/>
      <c r="I81" s="19"/>
      <c r="J81" s="19"/>
      <c r="K81" s="6"/>
      <c r="L81" s="7"/>
      <c r="M81" s="7"/>
      <c r="N81" s="7"/>
      <c r="O81" s="48"/>
      <c r="P81" s="7"/>
      <c r="Q81" s="7"/>
      <c r="R81" s="6"/>
    </row>
    <row r="82" spans="1:18" x14ac:dyDescent="0.2">
      <c r="A82" s="23"/>
      <c r="B82" s="24"/>
      <c r="C82" s="24"/>
      <c r="D82" s="24"/>
      <c r="E82" s="57" t="str">
        <f t="shared" si="10"/>
        <v/>
      </c>
      <c r="F82" s="19"/>
      <c r="G82" s="19"/>
      <c r="H82" s="19"/>
      <c r="I82" s="19"/>
      <c r="J82" s="19"/>
      <c r="K82" s="6"/>
      <c r="L82" s="7"/>
      <c r="M82" s="7"/>
      <c r="N82" s="7"/>
      <c r="O82" s="48"/>
      <c r="P82" s="7"/>
      <c r="Q82" s="7"/>
      <c r="R82" s="6"/>
    </row>
    <row r="83" spans="1:18" x14ac:dyDescent="0.2">
      <c r="A83" s="23"/>
      <c r="B83" s="24"/>
      <c r="C83" s="24"/>
      <c r="D83" s="24"/>
      <c r="E83" s="57" t="str">
        <f t="shared" si="10"/>
        <v/>
      </c>
      <c r="F83" s="55" t="str">
        <f>IF(G83=0,"",ROUNDDOWN(H83/G83,3))</f>
        <v/>
      </c>
      <c r="G83" s="19">
        <f>SUMIF(B76:B85,1,D76:D85)</f>
        <v>0</v>
      </c>
      <c r="H83" s="19">
        <f>SUMIF(B76:B85,1,E76:E85)</f>
        <v>0</v>
      </c>
      <c r="I83" s="52" t="s">
        <v>35</v>
      </c>
      <c r="J83" s="19"/>
      <c r="K83" s="6"/>
      <c r="L83" s="7"/>
      <c r="M83" s="7"/>
      <c r="N83" s="7"/>
      <c r="O83" s="48"/>
      <c r="P83" s="7"/>
      <c r="Q83" s="7"/>
      <c r="R83" s="6"/>
    </row>
    <row r="84" spans="1:18" x14ac:dyDescent="0.2">
      <c r="A84" s="23"/>
      <c r="B84" s="24"/>
      <c r="C84" s="24"/>
      <c r="D84" s="24"/>
      <c r="E84" s="57" t="str">
        <f t="shared" si="10"/>
        <v/>
      </c>
      <c r="F84" s="55" t="str">
        <f>IF(G84=0,"",ROUNDDOWN(H84/G84,3))</f>
        <v/>
      </c>
      <c r="G84" s="19">
        <f>SUMIF(B76:B85,2,D76:D85)</f>
        <v>0</v>
      </c>
      <c r="H84" s="19">
        <f>SUMIF(B76:B85,2,E76:E85)</f>
        <v>0</v>
      </c>
      <c r="I84" s="52" t="s">
        <v>34</v>
      </c>
      <c r="J84" s="19"/>
      <c r="K84" s="6"/>
      <c r="L84" s="7"/>
      <c r="M84" s="7"/>
      <c r="N84" s="7"/>
      <c r="O84" s="48"/>
      <c r="P84" s="7"/>
      <c r="Q84" s="7"/>
      <c r="R84" s="6"/>
    </row>
    <row r="85" spans="1:18" x14ac:dyDescent="0.2">
      <c r="A85" s="23"/>
      <c r="B85" s="24"/>
      <c r="C85" s="24"/>
      <c r="D85" s="24"/>
      <c r="E85" s="57" t="str">
        <f t="shared" si="10"/>
        <v/>
      </c>
      <c r="F85" s="55" t="str">
        <f>IF(G85=0,"",ROUNDDOWN(H85/G85,3))</f>
        <v/>
      </c>
      <c r="G85" s="19">
        <f>SUMIF(B76:B85,3,D76:D85)</f>
        <v>0</v>
      </c>
      <c r="H85" s="19">
        <f>SUMIF(B76:B85,3,E76:E85)</f>
        <v>0</v>
      </c>
      <c r="I85" s="52" t="s">
        <v>42</v>
      </c>
      <c r="J85" s="19"/>
      <c r="K85" s="6"/>
      <c r="L85" s="7"/>
      <c r="M85" s="7"/>
      <c r="N85" s="7"/>
      <c r="O85" s="48"/>
      <c r="P85" s="7"/>
      <c r="Q85" s="7"/>
      <c r="R85" s="6"/>
    </row>
    <row r="86" spans="1:18" ht="15.75" thickBot="1" x14ac:dyDescent="0.25">
      <c r="A86" s="9" t="s">
        <v>11</v>
      </c>
      <c r="B86" s="10"/>
      <c r="C86" s="10"/>
      <c r="D86" s="60">
        <f>SUM(D76:D85)</f>
        <v>0</v>
      </c>
      <c r="E86" s="60">
        <f>SUM(E76:E85)</f>
        <v>0</v>
      </c>
      <c r="F86" s="56" t="str">
        <f>IF(D86=0,"",ROUNDDOWN(E86/D86,3))</f>
        <v/>
      </c>
      <c r="G86" s="54"/>
      <c r="H86" s="54"/>
      <c r="I86" s="53" t="s">
        <v>36</v>
      </c>
      <c r="J86" s="51"/>
      <c r="K86" s="6"/>
      <c r="L86" s="7"/>
      <c r="M86" s="7"/>
      <c r="N86" s="7"/>
      <c r="O86" s="48"/>
      <c r="P86" s="7"/>
      <c r="Q86" s="7"/>
      <c r="R86" s="6"/>
    </row>
    <row r="87" spans="1:18" x14ac:dyDescent="0.2">
      <c r="A87" s="6"/>
      <c r="B87" s="7"/>
      <c r="C87" s="7"/>
      <c r="D87" s="7"/>
      <c r="E87" s="7"/>
      <c r="F87" s="6"/>
      <c r="G87" s="6"/>
      <c r="H87" s="6"/>
      <c r="I87" s="6"/>
      <c r="J87" s="6"/>
      <c r="K87" s="6"/>
      <c r="L87" s="7"/>
      <c r="M87" s="7"/>
      <c r="N87" s="7"/>
      <c r="O87" s="48"/>
      <c r="P87" s="7"/>
      <c r="Q87" s="7"/>
      <c r="R87" s="6"/>
    </row>
    <row r="88" spans="1:18" x14ac:dyDescent="0.2">
      <c r="A88" s="16" t="s">
        <v>7</v>
      </c>
      <c r="B88" s="49"/>
      <c r="C88" s="22"/>
      <c r="D88" s="17"/>
      <c r="E88" s="17"/>
      <c r="F88" s="18"/>
      <c r="G88" s="19"/>
      <c r="H88" s="19"/>
      <c r="I88" s="19"/>
      <c r="J88" s="19"/>
      <c r="K88" s="6"/>
      <c r="L88" s="7"/>
      <c r="M88" s="7"/>
      <c r="N88" s="7"/>
      <c r="O88" s="48"/>
      <c r="P88" s="7"/>
      <c r="Q88" s="7"/>
      <c r="R88" s="6"/>
    </row>
    <row r="89" spans="1:18" x14ac:dyDescent="0.2">
      <c r="A89" s="19" t="s">
        <v>0</v>
      </c>
      <c r="B89" s="20"/>
      <c r="C89" s="20" t="s">
        <v>8</v>
      </c>
      <c r="D89" s="20" t="s">
        <v>9</v>
      </c>
      <c r="E89" s="20" t="s">
        <v>10</v>
      </c>
      <c r="F89" s="20" t="s">
        <v>12</v>
      </c>
      <c r="G89" s="20"/>
      <c r="H89" s="20"/>
      <c r="I89" s="20"/>
      <c r="J89" s="20"/>
      <c r="K89" s="6"/>
      <c r="L89" s="7"/>
      <c r="M89" s="7"/>
      <c r="N89" s="7"/>
      <c r="O89" s="48"/>
      <c r="P89" s="7"/>
      <c r="Q89" s="7"/>
      <c r="R89" s="6"/>
    </row>
    <row r="90" spans="1:18" x14ac:dyDescent="0.2">
      <c r="A90" s="23"/>
      <c r="B90" s="24"/>
      <c r="C90" s="24"/>
      <c r="D90" s="24"/>
      <c r="E90" s="57" t="str">
        <f t="shared" ref="E90:E99" si="11">IF(C90="","",(VLOOKUP(C90,$T$5:$U$18,2,FALSE)*D90))</f>
        <v/>
      </c>
      <c r="F90" s="19"/>
      <c r="G90" s="19"/>
      <c r="H90" s="19"/>
      <c r="I90" s="19"/>
      <c r="J90" s="19"/>
      <c r="K90" s="6"/>
      <c r="L90" s="7"/>
      <c r="M90" s="7"/>
      <c r="N90" s="7"/>
      <c r="O90" s="48"/>
      <c r="P90" s="7"/>
      <c r="Q90" s="7"/>
      <c r="R90" s="6"/>
    </row>
    <row r="91" spans="1:18" x14ac:dyDescent="0.2">
      <c r="A91" s="23"/>
      <c r="B91" s="24"/>
      <c r="C91" s="24"/>
      <c r="D91" s="24"/>
      <c r="E91" s="57" t="str">
        <f t="shared" si="11"/>
        <v/>
      </c>
      <c r="F91" s="19"/>
      <c r="G91" s="19"/>
      <c r="H91" s="19"/>
      <c r="I91" s="19"/>
      <c r="J91" s="19"/>
      <c r="K91" s="6"/>
      <c r="L91" s="7"/>
      <c r="M91" s="7"/>
      <c r="N91" s="7"/>
      <c r="O91" s="48"/>
      <c r="P91" s="7"/>
      <c r="Q91" s="7"/>
      <c r="R91" s="6"/>
    </row>
    <row r="92" spans="1:18" x14ac:dyDescent="0.2">
      <c r="A92" s="23"/>
      <c r="B92" s="24"/>
      <c r="C92" s="24"/>
      <c r="D92" s="24"/>
      <c r="E92" s="57" t="str">
        <f t="shared" si="11"/>
        <v/>
      </c>
      <c r="F92" s="19"/>
      <c r="G92" s="19"/>
      <c r="H92" s="19"/>
      <c r="I92" s="19"/>
      <c r="J92" s="19"/>
      <c r="K92" s="6"/>
      <c r="L92" s="7"/>
      <c r="M92" s="7"/>
      <c r="N92" s="7"/>
      <c r="O92" s="48"/>
      <c r="P92" s="7"/>
      <c r="Q92" s="7"/>
      <c r="R92" s="6"/>
    </row>
    <row r="93" spans="1:18" x14ac:dyDescent="0.2">
      <c r="A93" s="23"/>
      <c r="B93" s="24"/>
      <c r="C93" s="24"/>
      <c r="D93" s="24"/>
      <c r="E93" s="57" t="str">
        <f t="shared" si="11"/>
        <v/>
      </c>
      <c r="F93" s="19"/>
      <c r="G93" s="19"/>
      <c r="H93" s="19"/>
      <c r="I93" s="19"/>
      <c r="J93" s="19"/>
      <c r="K93" s="6"/>
      <c r="L93" s="7"/>
      <c r="M93" s="7"/>
      <c r="N93" s="7"/>
      <c r="O93" s="48"/>
      <c r="P93" s="7"/>
      <c r="Q93" s="7"/>
      <c r="R93" s="6"/>
    </row>
    <row r="94" spans="1:18" x14ac:dyDescent="0.2">
      <c r="A94" s="23"/>
      <c r="B94" s="24"/>
      <c r="C94" s="24"/>
      <c r="D94" s="24"/>
      <c r="E94" s="57" t="str">
        <f t="shared" si="11"/>
        <v/>
      </c>
      <c r="F94" s="19"/>
      <c r="G94" s="19"/>
      <c r="H94" s="19"/>
      <c r="I94" s="19"/>
      <c r="J94" s="19"/>
      <c r="K94" s="6"/>
      <c r="L94" s="7"/>
      <c r="M94" s="7"/>
      <c r="N94" s="7"/>
      <c r="O94" s="48"/>
      <c r="P94" s="7"/>
      <c r="Q94" s="7"/>
      <c r="R94" s="6"/>
    </row>
    <row r="95" spans="1:18" x14ac:dyDescent="0.2">
      <c r="A95" s="23"/>
      <c r="B95" s="24"/>
      <c r="C95" s="24"/>
      <c r="D95" s="24"/>
      <c r="E95" s="57" t="str">
        <f t="shared" si="11"/>
        <v/>
      </c>
      <c r="F95" s="19"/>
      <c r="G95" s="19"/>
      <c r="H95" s="19"/>
      <c r="I95" s="19"/>
      <c r="J95" s="19"/>
      <c r="K95" s="6"/>
      <c r="L95" s="7"/>
      <c r="M95" s="7"/>
      <c r="N95" s="7"/>
      <c r="O95" s="48"/>
      <c r="P95" s="7"/>
      <c r="Q95" s="7"/>
      <c r="R95" s="6"/>
    </row>
    <row r="96" spans="1:18" x14ac:dyDescent="0.2">
      <c r="A96" s="23"/>
      <c r="B96" s="24"/>
      <c r="C96" s="24"/>
      <c r="D96" s="24"/>
      <c r="E96" s="57" t="str">
        <f t="shared" si="11"/>
        <v/>
      </c>
      <c r="F96" s="19"/>
      <c r="G96" s="19"/>
      <c r="H96" s="19"/>
      <c r="I96" s="19"/>
      <c r="J96" s="19"/>
      <c r="K96" s="6"/>
      <c r="L96" s="7"/>
      <c r="M96" s="7"/>
      <c r="N96" s="7"/>
      <c r="O96" s="48"/>
      <c r="P96" s="7"/>
      <c r="Q96" s="7"/>
      <c r="R96" s="6"/>
    </row>
    <row r="97" spans="1:18" x14ac:dyDescent="0.2">
      <c r="A97" s="23"/>
      <c r="B97" s="24"/>
      <c r="C97" s="24"/>
      <c r="D97" s="24"/>
      <c r="E97" s="57" t="str">
        <f t="shared" si="11"/>
        <v/>
      </c>
      <c r="F97" s="55" t="str">
        <f>IF(G97=0,"",ROUNDDOWN(H97/G97,3))</f>
        <v/>
      </c>
      <c r="G97" s="19">
        <f>SUMIF(B90:B99,1,D90:D99)</f>
        <v>0</v>
      </c>
      <c r="H97" s="19">
        <f>SUMIF(B90:B99,1,E90:E99)</f>
        <v>0</v>
      </c>
      <c r="I97" s="52" t="s">
        <v>35</v>
      </c>
      <c r="J97" s="19"/>
      <c r="K97" s="6"/>
      <c r="L97" s="7"/>
      <c r="M97" s="7"/>
      <c r="N97" s="7"/>
      <c r="O97" s="48"/>
      <c r="P97" s="7"/>
      <c r="Q97" s="7"/>
      <c r="R97" s="6"/>
    </row>
    <row r="98" spans="1:18" x14ac:dyDescent="0.2">
      <c r="A98" s="23"/>
      <c r="B98" s="24"/>
      <c r="C98" s="24"/>
      <c r="D98" s="24"/>
      <c r="E98" s="57" t="str">
        <f t="shared" si="11"/>
        <v/>
      </c>
      <c r="F98" s="55" t="str">
        <f>IF(G98=0,"",ROUNDDOWN(H98/G98,3))</f>
        <v/>
      </c>
      <c r="G98" s="19">
        <f>SUMIF(B90:B99,2,D90:D99)</f>
        <v>0</v>
      </c>
      <c r="H98" s="19">
        <f>SUMIF(B90:B99,2,E90:E99)</f>
        <v>0</v>
      </c>
      <c r="I98" s="52" t="s">
        <v>34</v>
      </c>
      <c r="J98" s="19"/>
      <c r="K98" s="6"/>
      <c r="L98" s="7"/>
      <c r="M98" s="7"/>
      <c r="N98" s="7"/>
      <c r="O98" s="48"/>
      <c r="P98" s="7"/>
      <c r="Q98" s="7"/>
      <c r="R98" s="6"/>
    </row>
    <row r="99" spans="1:18" x14ac:dyDescent="0.2">
      <c r="A99" s="23"/>
      <c r="B99" s="24"/>
      <c r="C99" s="24"/>
      <c r="D99" s="24"/>
      <c r="E99" s="57" t="str">
        <f t="shared" si="11"/>
        <v/>
      </c>
      <c r="F99" s="55" t="str">
        <f>IF(G99=0,"",ROUNDDOWN(H99/G99,3))</f>
        <v/>
      </c>
      <c r="G99" s="19">
        <f>SUMIF(B90:B99,3,D90:D99)</f>
        <v>0</v>
      </c>
      <c r="H99" s="19">
        <f>SUMIF(B90:B99,3,E90:E99)</f>
        <v>0</v>
      </c>
      <c r="I99" s="52" t="s">
        <v>42</v>
      </c>
      <c r="J99" s="19"/>
      <c r="K99" s="6"/>
      <c r="L99" s="7"/>
      <c r="M99" s="7"/>
      <c r="N99" s="7"/>
      <c r="O99" s="48"/>
      <c r="P99" s="7"/>
      <c r="Q99" s="7"/>
      <c r="R99" s="6"/>
    </row>
    <row r="100" spans="1:18" ht="15.75" thickBot="1" x14ac:dyDescent="0.25">
      <c r="A100" s="9" t="s">
        <v>11</v>
      </c>
      <c r="B100" s="10"/>
      <c r="C100" s="10"/>
      <c r="D100" s="60">
        <f>SUM(D90:D99)</f>
        <v>0</v>
      </c>
      <c r="E100" s="60">
        <f>SUM(E90:E99)</f>
        <v>0</v>
      </c>
      <c r="F100" s="56" t="str">
        <f>IF(D100=0,"",ROUNDDOWN(E100/D100,3))</f>
        <v/>
      </c>
      <c r="G100" s="54"/>
      <c r="H100" s="54"/>
      <c r="I100" s="53" t="s">
        <v>36</v>
      </c>
      <c r="J100" s="51"/>
      <c r="K100" s="6"/>
      <c r="L100" s="7"/>
      <c r="M100" s="7"/>
      <c r="N100" s="7"/>
      <c r="O100" s="48"/>
      <c r="P100" s="7"/>
      <c r="Q100" s="7"/>
      <c r="R100" s="6"/>
    </row>
    <row r="101" spans="1:18" x14ac:dyDescent="0.2">
      <c r="A101" s="19"/>
      <c r="B101" s="20"/>
      <c r="C101" s="20"/>
      <c r="D101" s="20"/>
      <c r="E101" s="20"/>
      <c r="F101" s="21"/>
      <c r="G101" s="21"/>
      <c r="H101" s="21"/>
      <c r="I101" s="21"/>
      <c r="J101" s="21"/>
      <c r="K101" s="6"/>
      <c r="L101" s="7"/>
      <c r="M101" s="7"/>
      <c r="N101" s="7"/>
      <c r="O101" s="48"/>
      <c r="P101" s="7"/>
      <c r="Q101" s="7"/>
      <c r="R101" s="6"/>
    </row>
    <row r="102" spans="1:18" x14ac:dyDescent="0.2">
      <c r="A102" s="16" t="s">
        <v>7</v>
      </c>
      <c r="B102" s="49"/>
      <c r="C102" s="22"/>
      <c r="D102" s="17"/>
      <c r="E102" s="17"/>
      <c r="F102" s="18"/>
      <c r="G102" s="19"/>
      <c r="H102" s="19"/>
      <c r="I102" s="19"/>
      <c r="J102" s="19"/>
      <c r="K102" s="6"/>
      <c r="L102" s="7"/>
      <c r="M102" s="7"/>
      <c r="N102" s="7"/>
      <c r="O102" s="48"/>
      <c r="P102" s="7"/>
      <c r="Q102" s="7"/>
      <c r="R102" s="6"/>
    </row>
    <row r="103" spans="1:18" x14ac:dyDescent="0.2">
      <c r="A103" s="19" t="s">
        <v>0</v>
      </c>
      <c r="B103" s="20"/>
      <c r="C103" s="20" t="s">
        <v>8</v>
      </c>
      <c r="D103" s="20" t="s">
        <v>9</v>
      </c>
      <c r="E103" s="20" t="s">
        <v>10</v>
      </c>
      <c r="F103" s="19"/>
      <c r="G103" s="19"/>
      <c r="H103" s="19"/>
      <c r="I103" s="19"/>
      <c r="J103" s="19"/>
      <c r="K103" s="6"/>
      <c r="L103" s="7"/>
      <c r="M103" s="7"/>
      <c r="N103" s="7"/>
      <c r="O103" s="48"/>
      <c r="P103" s="7"/>
      <c r="Q103" s="7"/>
      <c r="R103" s="6"/>
    </row>
    <row r="104" spans="1:18" x14ac:dyDescent="0.2">
      <c r="A104" s="23"/>
      <c r="B104" s="24"/>
      <c r="C104" s="24"/>
      <c r="D104" s="24"/>
      <c r="E104" s="57" t="str">
        <f t="shared" ref="E104:E113" si="12">IF(C104="","",(VLOOKUP(C104,$T$5:$U$18,2,FALSE)*D104))</f>
        <v/>
      </c>
      <c r="F104" s="19"/>
      <c r="G104" s="19"/>
      <c r="H104" s="19"/>
      <c r="I104" s="19"/>
      <c r="J104" s="19"/>
      <c r="K104" s="6"/>
      <c r="L104" s="7"/>
      <c r="M104" s="7"/>
      <c r="N104" s="7"/>
      <c r="O104" s="48"/>
      <c r="P104" s="7"/>
      <c r="Q104" s="7"/>
      <c r="R104" s="6"/>
    </row>
    <row r="105" spans="1:18" x14ac:dyDescent="0.2">
      <c r="A105" s="23"/>
      <c r="B105" s="24"/>
      <c r="C105" s="24"/>
      <c r="D105" s="24"/>
      <c r="E105" s="57" t="str">
        <f t="shared" si="12"/>
        <v/>
      </c>
      <c r="F105" s="19"/>
      <c r="G105" s="19"/>
      <c r="H105" s="19"/>
      <c r="I105" s="19"/>
      <c r="J105" s="19"/>
      <c r="K105" s="6"/>
      <c r="L105" s="7"/>
      <c r="M105" s="7"/>
      <c r="N105" s="7"/>
      <c r="O105" s="48"/>
      <c r="P105" s="7"/>
      <c r="Q105" s="7"/>
      <c r="R105" s="6"/>
    </row>
    <row r="106" spans="1:18" x14ac:dyDescent="0.2">
      <c r="A106" s="23"/>
      <c r="B106" s="24"/>
      <c r="C106" s="24"/>
      <c r="D106" s="24"/>
      <c r="E106" s="57" t="str">
        <f t="shared" si="12"/>
        <v/>
      </c>
      <c r="F106" s="19"/>
      <c r="G106" s="19"/>
      <c r="H106" s="19"/>
      <c r="I106" s="19"/>
      <c r="J106" s="19"/>
      <c r="K106" s="6"/>
      <c r="L106" s="7"/>
      <c r="M106" s="7"/>
      <c r="N106" s="7"/>
      <c r="O106" s="48"/>
      <c r="P106" s="7"/>
      <c r="Q106" s="7"/>
      <c r="R106" s="6"/>
    </row>
    <row r="107" spans="1:18" x14ac:dyDescent="0.2">
      <c r="A107" s="23"/>
      <c r="B107" s="24"/>
      <c r="C107" s="24"/>
      <c r="D107" s="24"/>
      <c r="E107" s="57" t="str">
        <f t="shared" si="12"/>
        <v/>
      </c>
      <c r="F107" s="19"/>
      <c r="G107" s="19"/>
      <c r="H107" s="19"/>
      <c r="I107" s="19"/>
      <c r="J107" s="19"/>
      <c r="K107" s="6"/>
      <c r="L107" s="7"/>
      <c r="M107" s="7"/>
      <c r="N107" s="7"/>
      <c r="O107" s="48"/>
      <c r="P107" s="7"/>
      <c r="Q107" s="7"/>
      <c r="R107" s="6"/>
    </row>
    <row r="108" spans="1:18" x14ac:dyDescent="0.2">
      <c r="A108" s="23"/>
      <c r="B108" s="24"/>
      <c r="C108" s="24"/>
      <c r="D108" s="24"/>
      <c r="E108" s="57" t="str">
        <f t="shared" si="12"/>
        <v/>
      </c>
      <c r="F108" s="19"/>
      <c r="G108" s="19"/>
      <c r="H108" s="19"/>
      <c r="I108" s="19"/>
      <c r="J108" s="19"/>
      <c r="K108" s="6"/>
      <c r="L108" s="7"/>
      <c r="M108" s="7"/>
      <c r="N108" s="7"/>
      <c r="O108" s="48"/>
      <c r="P108" s="7"/>
      <c r="Q108" s="7"/>
      <c r="R108" s="6"/>
    </row>
    <row r="109" spans="1:18" x14ac:dyDescent="0.2">
      <c r="A109" s="23"/>
      <c r="B109" s="24"/>
      <c r="C109" s="24"/>
      <c r="D109" s="24"/>
      <c r="E109" s="57" t="str">
        <f t="shared" si="12"/>
        <v/>
      </c>
      <c r="F109" s="19"/>
      <c r="G109" s="19"/>
      <c r="H109" s="19"/>
      <c r="I109" s="19"/>
      <c r="J109" s="19"/>
      <c r="K109" s="6"/>
      <c r="L109" s="7"/>
      <c r="M109" s="7"/>
      <c r="N109" s="7"/>
      <c r="O109" s="48"/>
      <c r="P109" s="7"/>
      <c r="Q109" s="7"/>
      <c r="R109" s="6"/>
    </row>
    <row r="110" spans="1:18" x14ac:dyDescent="0.2">
      <c r="A110" s="23"/>
      <c r="B110" s="24"/>
      <c r="C110" s="24"/>
      <c r="D110" s="24"/>
      <c r="E110" s="57" t="str">
        <f t="shared" si="12"/>
        <v/>
      </c>
      <c r="F110" s="19"/>
      <c r="G110" s="19"/>
      <c r="H110" s="19"/>
      <c r="I110" s="19"/>
      <c r="J110" s="19"/>
      <c r="K110" s="6"/>
      <c r="L110" s="7"/>
      <c r="M110" s="7"/>
      <c r="N110" s="7"/>
      <c r="O110" s="48"/>
      <c r="P110" s="7"/>
      <c r="Q110" s="7"/>
      <c r="R110" s="6"/>
    </row>
    <row r="111" spans="1:18" x14ac:dyDescent="0.2">
      <c r="A111" s="23"/>
      <c r="B111" s="24"/>
      <c r="C111" s="24"/>
      <c r="D111" s="24"/>
      <c r="E111" s="57" t="str">
        <f t="shared" si="12"/>
        <v/>
      </c>
      <c r="F111" s="55" t="str">
        <f>IF(G111=0,"",ROUNDDOWN(H111/G111,3))</f>
        <v/>
      </c>
      <c r="G111" s="19">
        <f>SUMIF(B104:B113,1,D104:D113)</f>
        <v>0</v>
      </c>
      <c r="H111" s="19">
        <f>SUMIF(B104:B113,1,E104:E113)</f>
        <v>0</v>
      </c>
      <c r="I111" s="52" t="s">
        <v>35</v>
      </c>
      <c r="J111" s="19"/>
      <c r="K111" s="6"/>
      <c r="L111" s="7"/>
      <c r="M111" s="7"/>
      <c r="N111" s="7"/>
      <c r="O111" s="48"/>
      <c r="P111" s="7"/>
      <c r="Q111" s="7"/>
      <c r="R111" s="6"/>
    </row>
    <row r="112" spans="1:18" x14ac:dyDescent="0.2">
      <c r="A112" s="23"/>
      <c r="B112" s="24"/>
      <c r="C112" s="24"/>
      <c r="D112" s="24"/>
      <c r="E112" s="57" t="str">
        <f t="shared" si="12"/>
        <v/>
      </c>
      <c r="F112" s="55" t="str">
        <f>IF(G112=0,"",ROUNDDOWN(H112/G112,3))</f>
        <v/>
      </c>
      <c r="G112" s="19">
        <f>SUMIF(B104:B113,2,D104:D113)</f>
        <v>0</v>
      </c>
      <c r="H112" s="19">
        <f>SUMIF(B104:B113,2,E104:E113)</f>
        <v>0</v>
      </c>
      <c r="I112" s="52" t="s">
        <v>34</v>
      </c>
      <c r="J112" s="19"/>
      <c r="K112" s="6"/>
      <c r="L112" s="7"/>
      <c r="M112" s="7"/>
      <c r="N112" s="7"/>
      <c r="O112" s="48"/>
      <c r="P112" s="7"/>
      <c r="Q112" s="7"/>
      <c r="R112" s="6"/>
    </row>
    <row r="113" spans="1:18" x14ac:dyDescent="0.2">
      <c r="A113" s="23"/>
      <c r="B113" s="24"/>
      <c r="C113" s="24"/>
      <c r="D113" s="24"/>
      <c r="E113" s="57" t="str">
        <f t="shared" si="12"/>
        <v/>
      </c>
      <c r="F113" s="55" t="str">
        <f>IF(G113=0,"",ROUNDDOWN(H113/G113,3))</f>
        <v/>
      </c>
      <c r="G113" s="19">
        <f>SUMIF(B104:B113,3,D104:D113)</f>
        <v>0</v>
      </c>
      <c r="H113" s="19">
        <f>SUMIF(B104:B113,3,E104:E113)</f>
        <v>0</v>
      </c>
      <c r="I113" s="52" t="s">
        <v>42</v>
      </c>
      <c r="J113" s="19"/>
      <c r="K113" s="6"/>
      <c r="L113" s="7"/>
      <c r="M113" s="7"/>
      <c r="N113" s="7"/>
      <c r="O113" s="48"/>
      <c r="P113" s="7"/>
      <c r="Q113" s="7"/>
      <c r="R113" s="6"/>
    </row>
    <row r="114" spans="1:18" ht="15.75" thickBot="1" x14ac:dyDescent="0.25">
      <c r="A114" s="9" t="s">
        <v>11</v>
      </c>
      <c r="B114" s="10"/>
      <c r="C114" s="10"/>
      <c r="D114" s="60">
        <f>SUM(D104:D113)</f>
        <v>0</v>
      </c>
      <c r="E114" s="60">
        <f>SUM(E104:E113)</f>
        <v>0</v>
      </c>
      <c r="F114" s="56" t="str">
        <f>IF(D114=0,"",ROUNDDOWN(E114/D114,3))</f>
        <v/>
      </c>
      <c r="G114" s="54"/>
      <c r="H114" s="54"/>
      <c r="I114" s="53" t="s">
        <v>36</v>
      </c>
      <c r="J114" s="51"/>
      <c r="K114" s="6"/>
      <c r="L114" s="7"/>
      <c r="M114" s="7"/>
      <c r="N114" s="7"/>
      <c r="O114" s="48"/>
      <c r="P114" s="7"/>
      <c r="Q114" s="7"/>
      <c r="R114" s="6"/>
    </row>
    <row r="115" spans="1:18" x14ac:dyDescent="0.2">
      <c r="A115" s="6"/>
      <c r="B115" s="7"/>
      <c r="C115" s="7"/>
      <c r="D115" s="7"/>
      <c r="E115" s="7"/>
      <c r="F115" s="6"/>
      <c r="G115" s="6"/>
      <c r="H115" s="6"/>
      <c r="I115" s="6"/>
      <c r="J115" s="6"/>
      <c r="K115" s="6"/>
      <c r="L115" s="7"/>
      <c r="M115" s="7"/>
      <c r="N115" s="7"/>
      <c r="O115" s="48"/>
      <c r="P115" s="7"/>
      <c r="Q115" s="7"/>
      <c r="R115" s="6"/>
    </row>
    <row r="116" spans="1:18" x14ac:dyDescent="0.2">
      <c r="A116" s="16" t="s">
        <v>7</v>
      </c>
      <c r="B116" s="49"/>
      <c r="C116" s="22"/>
      <c r="D116" s="17"/>
      <c r="E116" s="17"/>
      <c r="F116" s="18"/>
      <c r="G116" s="19"/>
      <c r="H116" s="19"/>
      <c r="I116" s="19"/>
      <c r="J116" s="19"/>
      <c r="K116" s="6"/>
      <c r="L116" s="7"/>
      <c r="M116" s="7"/>
      <c r="N116" s="7"/>
      <c r="O116" s="48"/>
      <c r="P116" s="7"/>
      <c r="Q116" s="7"/>
      <c r="R116" s="6"/>
    </row>
    <row r="117" spans="1:18" x14ac:dyDescent="0.2">
      <c r="A117" s="19" t="s">
        <v>0</v>
      </c>
      <c r="B117" s="20"/>
      <c r="C117" s="20" t="s">
        <v>8</v>
      </c>
      <c r="D117" s="20" t="s">
        <v>9</v>
      </c>
      <c r="E117" s="20" t="s">
        <v>10</v>
      </c>
      <c r="F117" s="20" t="s">
        <v>12</v>
      </c>
      <c r="G117" s="20"/>
      <c r="H117" s="20"/>
      <c r="I117" s="20"/>
      <c r="J117" s="20"/>
      <c r="K117" s="6"/>
      <c r="L117" s="7"/>
      <c r="M117" s="7"/>
      <c r="N117" s="7"/>
      <c r="O117" s="48"/>
      <c r="P117" s="7"/>
      <c r="Q117" s="7"/>
      <c r="R117" s="6"/>
    </row>
    <row r="118" spans="1:18" x14ac:dyDescent="0.2">
      <c r="A118" s="23"/>
      <c r="B118" s="24"/>
      <c r="C118" s="24"/>
      <c r="D118" s="24"/>
      <c r="E118" s="57" t="str">
        <f t="shared" ref="E118:E127" si="13">IF(C118="","",(VLOOKUP(C118,$T$5:$U$18,2,FALSE)*D118))</f>
        <v/>
      </c>
      <c r="F118" s="19"/>
      <c r="G118" s="19"/>
      <c r="H118" s="19"/>
      <c r="I118" s="19"/>
      <c r="J118" s="19"/>
      <c r="K118" s="6"/>
      <c r="L118" s="7"/>
      <c r="M118" s="7"/>
      <c r="N118" s="7"/>
      <c r="O118" s="48"/>
      <c r="P118" s="7"/>
      <c r="Q118" s="7"/>
      <c r="R118" s="6"/>
    </row>
    <row r="119" spans="1:18" x14ac:dyDescent="0.2">
      <c r="A119" s="23"/>
      <c r="B119" s="24"/>
      <c r="C119" s="24"/>
      <c r="D119" s="24"/>
      <c r="E119" s="57" t="str">
        <f t="shared" si="13"/>
        <v/>
      </c>
      <c r="F119" s="19"/>
      <c r="G119" s="19"/>
      <c r="H119" s="19"/>
      <c r="I119" s="19"/>
      <c r="J119" s="19"/>
      <c r="K119" s="6"/>
      <c r="L119" s="7"/>
      <c r="M119" s="7"/>
      <c r="N119" s="7"/>
      <c r="O119" s="48"/>
      <c r="P119" s="7"/>
      <c r="Q119" s="7"/>
      <c r="R119" s="6"/>
    </row>
    <row r="120" spans="1:18" x14ac:dyDescent="0.2">
      <c r="A120" s="23"/>
      <c r="B120" s="24"/>
      <c r="C120" s="24"/>
      <c r="D120" s="24"/>
      <c r="E120" s="57" t="str">
        <f t="shared" si="13"/>
        <v/>
      </c>
      <c r="F120" s="19"/>
      <c r="G120" s="19"/>
      <c r="H120" s="19"/>
      <c r="I120" s="19"/>
      <c r="J120" s="19"/>
      <c r="K120" s="6"/>
      <c r="L120" s="7"/>
      <c r="M120" s="7"/>
      <c r="N120" s="7"/>
      <c r="O120" s="48"/>
      <c r="P120" s="7"/>
      <c r="Q120" s="7"/>
      <c r="R120" s="6"/>
    </row>
    <row r="121" spans="1:18" x14ac:dyDescent="0.2">
      <c r="A121" s="23"/>
      <c r="B121" s="24"/>
      <c r="C121" s="24"/>
      <c r="D121" s="24"/>
      <c r="E121" s="57" t="str">
        <f t="shared" si="13"/>
        <v/>
      </c>
      <c r="F121" s="19"/>
      <c r="G121" s="19"/>
      <c r="H121" s="19"/>
      <c r="I121" s="19"/>
      <c r="J121" s="19"/>
      <c r="K121" s="6"/>
      <c r="L121" s="7"/>
      <c r="M121" s="7"/>
      <c r="N121" s="7"/>
      <c r="O121" s="48"/>
      <c r="P121" s="7"/>
      <c r="Q121" s="7"/>
      <c r="R121" s="6"/>
    </row>
    <row r="122" spans="1:18" x14ac:dyDescent="0.2">
      <c r="A122" s="23"/>
      <c r="B122" s="24"/>
      <c r="C122" s="24"/>
      <c r="D122" s="24"/>
      <c r="E122" s="57" t="str">
        <f t="shared" si="13"/>
        <v/>
      </c>
      <c r="F122" s="19"/>
      <c r="G122" s="19"/>
      <c r="H122" s="19"/>
      <c r="I122" s="19"/>
      <c r="J122" s="19"/>
      <c r="K122" s="6"/>
      <c r="L122" s="7"/>
      <c r="M122" s="7"/>
      <c r="N122" s="7"/>
      <c r="O122" s="48"/>
      <c r="P122" s="7"/>
      <c r="Q122" s="7"/>
      <c r="R122" s="6"/>
    </row>
    <row r="123" spans="1:18" x14ac:dyDescent="0.2">
      <c r="A123" s="23"/>
      <c r="B123" s="24"/>
      <c r="C123" s="24"/>
      <c r="D123" s="24"/>
      <c r="E123" s="57" t="str">
        <f t="shared" si="13"/>
        <v/>
      </c>
      <c r="F123" s="19"/>
      <c r="G123" s="19"/>
      <c r="H123" s="19"/>
      <c r="I123" s="19"/>
      <c r="J123" s="19"/>
      <c r="K123" s="6"/>
      <c r="L123" s="7"/>
      <c r="M123" s="7"/>
      <c r="N123" s="7"/>
      <c r="O123" s="48"/>
      <c r="P123" s="7"/>
      <c r="Q123" s="7"/>
      <c r="R123" s="6"/>
    </row>
    <row r="124" spans="1:18" x14ac:dyDescent="0.2">
      <c r="A124" s="23"/>
      <c r="B124" s="24"/>
      <c r="C124" s="24"/>
      <c r="D124" s="24"/>
      <c r="E124" s="57" t="str">
        <f t="shared" si="13"/>
        <v/>
      </c>
      <c r="F124" s="19"/>
      <c r="G124" s="19"/>
      <c r="H124" s="19"/>
      <c r="I124" s="19"/>
      <c r="J124" s="19"/>
      <c r="K124" s="6"/>
      <c r="L124" s="7"/>
      <c r="M124" s="7"/>
      <c r="N124" s="7"/>
      <c r="O124" s="48"/>
      <c r="P124" s="7"/>
      <c r="Q124" s="7"/>
      <c r="R124" s="6"/>
    </row>
    <row r="125" spans="1:18" x14ac:dyDescent="0.2">
      <c r="A125" s="23"/>
      <c r="B125" s="24"/>
      <c r="C125" s="24"/>
      <c r="D125" s="24"/>
      <c r="E125" s="57" t="str">
        <f t="shared" si="13"/>
        <v/>
      </c>
      <c r="F125" s="55" t="str">
        <f>IF(G125=0,"",ROUNDDOWN(H125/G125,3))</f>
        <v/>
      </c>
      <c r="G125" s="19">
        <f>SUMIF(B118:B127,1,D118:D127)</f>
        <v>0</v>
      </c>
      <c r="H125" s="19">
        <f>SUMIF(B118:B127,1,E118:E127)</f>
        <v>0</v>
      </c>
      <c r="I125" s="52" t="s">
        <v>35</v>
      </c>
      <c r="J125" s="19"/>
      <c r="K125" s="6"/>
      <c r="L125" s="7"/>
      <c r="M125" s="7"/>
      <c r="N125" s="7"/>
      <c r="O125" s="48"/>
      <c r="P125" s="7"/>
      <c r="Q125" s="7"/>
      <c r="R125" s="6"/>
    </row>
    <row r="126" spans="1:18" x14ac:dyDescent="0.2">
      <c r="A126" s="23"/>
      <c r="B126" s="24"/>
      <c r="C126" s="24"/>
      <c r="D126" s="24"/>
      <c r="E126" s="57" t="str">
        <f t="shared" si="13"/>
        <v/>
      </c>
      <c r="F126" s="55" t="str">
        <f>IF(G126=0,"",ROUNDDOWN(H126/G126,3))</f>
        <v/>
      </c>
      <c r="G126" s="19">
        <f>SUMIF(B118:B127,2,D118:D127)</f>
        <v>0</v>
      </c>
      <c r="H126" s="19">
        <f>SUMIF(B118:B127,2,E118:E127)</f>
        <v>0</v>
      </c>
      <c r="I126" s="52" t="s">
        <v>34</v>
      </c>
      <c r="J126" s="19"/>
      <c r="K126" s="6"/>
      <c r="L126" s="7"/>
      <c r="M126" s="7"/>
      <c r="N126" s="7"/>
      <c r="O126" s="48"/>
      <c r="P126" s="7"/>
      <c r="Q126" s="7"/>
      <c r="R126" s="6"/>
    </row>
    <row r="127" spans="1:18" x14ac:dyDescent="0.2">
      <c r="A127" s="23"/>
      <c r="B127" s="24"/>
      <c r="C127" s="24"/>
      <c r="D127" s="24"/>
      <c r="E127" s="57" t="str">
        <f t="shared" si="13"/>
        <v/>
      </c>
      <c r="F127" s="55" t="str">
        <f>IF(G127=0,"",ROUNDDOWN(H127/G127,3))</f>
        <v/>
      </c>
      <c r="G127" s="19">
        <f>SUMIF(B118:B127,3,D118:D127)</f>
        <v>0</v>
      </c>
      <c r="H127" s="19">
        <f>SUMIF(B118:B127,3,E118:E127)</f>
        <v>0</v>
      </c>
      <c r="I127" s="52" t="s">
        <v>42</v>
      </c>
      <c r="J127" s="19"/>
      <c r="K127" s="6"/>
      <c r="L127" s="7"/>
      <c r="M127" s="7"/>
      <c r="N127" s="7"/>
      <c r="O127" s="48"/>
      <c r="P127" s="7"/>
      <c r="Q127" s="7"/>
      <c r="R127" s="6"/>
    </row>
    <row r="128" spans="1:18" ht="15.75" thickBot="1" x14ac:dyDescent="0.25">
      <c r="A128" s="9" t="s">
        <v>11</v>
      </c>
      <c r="B128" s="10"/>
      <c r="C128" s="10"/>
      <c r="D128" s="60">
        <f>SUM(D118:D127)</f>
        <v>0</v>
      </c>
      <c r="E128" s="60">
        <f>SUM(E118:E127)</f>
        <v>0</v>
      </c>
      <c r="F128" s="56" t="str">
        <f>IF(D128=0,"",ROUNDDOWN(E128/D128,3))</f>
        <v/>
      </c>
      <c r="G128" s="54"/>
      <c r="H128" s="54"/>
      <c r="I128" s="53" t="s">
        <v>36</v>
      </c>
      <c r="J128" s="51"/>
      <c r="K128" s="6"/>
      <c r="L128" s="7"/>
      <c r="M128" s="7"/>
      <c r="N128" s="7"/>
      <c r="O128" s="48"/>
      <c r="P128" s="7"/>
      <c r="Q128" s="7"/>
      <c r="R128" s="6"/>
    </row>
    <row r="129" spans="1:18" x14ac:dyDescent="0.2">
      <c r="A129" s="19"/>
      <c r="B129" s="20"/>
      <c r="C129" s="20"/>
      <c r="D129" s="20"/>
      <c r="E129" s="20"/>
      <c r="F129" s="21"/>
      <c r="G129" s="21"/>
      <c r="H129" s="21"/>
      <c r="I129" s="21"/>
      <c r="J129" s="21"/>
      <c r="K129" s="6"/>
      <c r="L129" s="7"/>
      <c r="M129" s="7"/>
      <c r="N129" s="7"/>
      <c r="O129" s="48"/>
      <c r="P129" s="7"/>
      <c r="Q129" s="7"/>
      <c r="R129" s="6"/>
    </row>
    <row r="130" spans="1:18" x14ac:dyDescent="0.2">
      <c r="A130" s="16" t="s">
        <v>7</v>
      </c>
      <c r="B130" s="49"/>
      <c r="C130" s="22"/>
      <c r="D130" s="17"/>
      <c r="E130" s="17"/>
      <c r="F130" s="18"/>
      <c r="G130" s="19"/>
      <c r="H130" s="19"/>
      <c r="I130" s="19"/>
      <c r="J130" s="19"/>
      <c r="K130" s="6"/>
      <c r="L130" s="7"/>
      <c r="M130" s="7"/>
      <c r="N130" s="7"/>
      <c r="O130" s="48"/>
      <c r="P130" s="7"/>
      <c r="Q130" s="7"/>
      <c r="R130" s="6"/>
    </row>
    <row r="131" spans="1:18" x14ac:dyDescent="0.2">
      <c r="A131" s="19" t="s">
        <v>0</v>
      </c>
      <c r="B131" s="20"/>
      <c r="C131" s="20" t="s">
        <v>8</v>
      </c>
      <c r="D131" s="20" t="s">
        <v>9</v>
      </c>
      <c r="E131" s="20" t="s">
        <v>10</v>
      </c>
      <c r="F131" s="19"/>
      <c r="G131" s="19"/>
      <c r="H131" s="19"/>
      <c r="I131" s="19"/>
      <c r="J131" s="19"/>
      <c r="K131" s="6"/>
      <c r="L131" s="7"/>
      <c r="M131" s="7"/>
      <c r="N131" s="7"/>
      <c r="O131" s="48"/>
      <c r="P131" s="7"/>
      <c r="Q131" s="7"/>
      <c r="R131" s="6"/>
    </row>
    <row r="132" spans="1:18" x14ac:dyDescent="0.2">
      <c r="A132" s="23"/>
      <c r="B132" s="24"/>
      <c r="C132" s="24"/>
      <c r="D132" s="24"/>
      <c r="E132" s="57" t="str">
        <f t="shared" ref="E132:E141" si="14">IF(C132="","",(VLOOKUP(C132,$T$5:$U$18,2,FALSE)*D132))</f>
        <v/>
      </c>
      <c r="F132" s="19"/>
      <c r="G132" s="19"/>
      <c r="H132" s="19"/>
      <c r="I132" s="19"/>
      <c r="J132" s="19"/>
      <c r="K132" s="6"/>
      <c r="L132" s="7"/>
      <c r="M132" s="7"/>
      <c r="N132" s="7"/>
      <c r="O132" s="48"/>
      <c r="P132" s="7"/>
      <c r="Q132" s="7"/>
      <c r="R132" s="6"/>
    </row>
    <row r="133" spans="1:18" x14ac:dyDescent="0.2">
      <c r="A133" s="23"/>
      <c r="B133" s="24"/>
      <c r="C133" s="24"/>
      <c r="D133" s="24"/>
      <c r="E133" s="57" t="str">
        <f t="shared" si="14"/>
        <v/>
      </c>
      <c r="F133" s="19"/>
      <c r="G133" s="19"/>
      <c r="H133" s="19"/>
      <c r="I133" s="19"/>
      <c r="J133" s="19"/>
      <c r="K133" s="6"/>
      <c r="L133" s="7"/>
      <c r="M133" s="7"/>
      <c r="N133" s="7"/>
      <c r="O133" s="48"/>
      <c r="P133" s="7"/>
      <c r="Q133" s="7"/>
      <c r="R133" s="6"/>
    </row>
    <row r="134" spans="1:18" x14ac:dyDescent="0.2">
      <c r="A134" s="23"/>
      <c r="B134" s="24"/>
      <c r="C134" s="24"/>
      <c r="D134" s="24"/>
      <c r="E134" s="57" t="str">
        <f t="shared" si="14"/>
        <v/>
      </c>
      <c r="F134" s="19"/>
      <c r="G134" s="19"/>
      <c r="H134" s="19"/>
      <c r="I134" s="19"/>
      <c r="J134" s="19"/>
      <c r="K134" s="6"/>
      <c r="L134" s="7"/>
      <c r="M134" s="7"/>
      <c r="N134" s="7"/>
      <c r="O134" s="48"/>
      <c r="P134" s="7"/>
      <c r="Q134" s="7"/>
      <c r="R134" s="6"/>
    </row>
    <row r="135" spans="1:18" x14ac:dyDescent="0.2">
      <c r="A135" s="23"/>
      <c r="B135" s="24"/>
      <c r="C135" s="24"/>
      <c r="D135" s="24"/>
      <c r="E135" s="57" t="str">
        <f t="shared" si="14"/>
        <v/>
      </c>
      <c r="F135" s="19"/>
      <c r="G135" s="19"/>
      <c r="H135" s="19"/>
      <c r="I135" s="19"/>
      <c r="J135" s="19"/>
      <c r="K135" s="6"/>
      <c r="L135" s="7"/>
      <c r="M135" s="7"/>
      <c r="N135" s="7"/>
      <c r="O135" s="48"/>
      <c r="P135" s="7"/>
      <c r="Q135" s="7"/>
      <c r="R135" s="6"/>
    </row>
    <row r="136" spans="1:18" x14ac:dyDescent="0.2">
      <c r="A136" s="23"/>
      <c r="B136" s="24"/>
      <c r="C136" s="24"/>
      <c r="D136" s="24"/>
      <c r="E136" s="57" t="str">
        <f t="shared" si="14"/>
        <v/>
      </c>
      <c r="F136" s="19"/>
      <c r="G136" s="19"/>
      <c r="H136" s="19"/>
      <c r="I136" s="19"/>
      <c r="J136" s="19"/>
      <c r="K136" s="6"/>
      <c r="L136" s="7"/>
      <c r="M136" s="7"/>
      <c r="N136" s="7"/>
      <c r="O136" s="48"/>
      <c r="P136" s="7"/>
      <c r="Q136" s="7"/>
      <c r="R136" s="6"/>
    </row>
    <row r="137" spans="1:18" x14ac:dyDescent="0.2">
      <c r="A137" s="23"/>
      <c r="B137" s="24"/>
      <c r="C137" s="24"/>
      <c r="D137" s="24"/>
      <c r="E137" s="57" t="str">
        <f t="shared" si="14"/>
        <v/>
      </c>
      <c r="F137" s="19"/>
      <c r="G137" s="19"/>
      <c r="H137" s="19"/>
      <c r="I137" s="19"/>
      <c r="J137" s="19"/>
      <c r="K137" s="6"/>
      <c r="L137" s="7"/>
      <c r="M137" s="7"/>
      <c r="N137" s="7"/>
      <c r="O137" s="48"/>
      <c r="P137" s="7"/>
      <c r="Q137" s="7"/>
      <c r="R137" s="6"/>
    </row>
    <row r="138" spans="1:18" x14ac:dyDescent="0.2">
      <c r="A138" s="23"/>
      <c r="B138" s="24"/>
      <c r="C138" s="24"/>
      <c r="D138" s="24"/>
      <c r="E138" s="57" t="str">
        <f t="shared" si="14"/>
        <v/>
      </c>
      <c r="F138" s="19"/>
      <c r="G138" s="19"/>
      <c r="H138" s="19"/>
      <c r="I138" s="19"/>
      <c r="J138" s="19"/>
      <c r="K138" s="6"/>
      <c r="L138" s="7"/>
      <c r="M138" s="7"/>
      <c r="N138" s="7"/>
      <c r="O138" s="48"/>
      <c r="P138" s="7"/>
      <c r="Q138" s="7"/>
      <c r="R138" s="6"/>
    </row>
    <row r="139" spans="1:18" x14ac:dyDescent="0.2">
      <c r="A139" s="23"/>
      <c r="B139" s="24"/>
      <c r="C139" s="24"/>
      <c r="D139" s="24"/>
      <c r="E139" s="57" t="str">
        <f t="shared" si="14"/>
        <v/>
      </c>
      <c r="F139" s="55" t="str">
        <f>IF(G139=0,"",ROUNDDOWN(H139/G139,3))</f>
        <v/>
      </c>
      <c r="G139" s="19">
        <f>SUMIF(B132:B141,1,D132:D141)</f>
        <v>0</v>
      </c>
      <c r="H139" s="19">
        <f>SUMIF(B132:B141,1,E132:E141)</f>
        <v>0</v>
      </c>
      <c r="I139" s="52" t="s">
        <v>35</v>
      </c>
      <c r="J139" s="19"/>
      <c r="K139" s="6"/>
      <c r="L139" s="7"/>
      <c r="M139" s="7"/>
      <c r="N139" s="7"/>
      <c r="O139" s="48"/>
      <c r="P139" s="7"/>
      <c r="Q139" s="7"/>
      <c r="R139" s="6"/>
    </row>
    <row r="140" spans="1:18" x14ac:dyDescent="0.2">
      <c r="A140" s="23"/>
      <c r="B140" s="24"/>
      <c r="C140" s="24"/>
      <c r="D140" s="24"/>
      <c r="E140" s="57" t="str">
        <f t="shared" si="14"/>
        <v/>
      </c>
      <c r="F140" s="55" t="str">
        <f>IF(G140=0,"",ROUNDDOWN(H140/G140,3))</f>
        <v/>
      </c>
      <c r="G140" s="19">
        <f>SUMIF(B132:B141,2,D132:D141)</f>
        <v>0</v>
      </c>
      <c r="H140" s="19">
        <f>SUMIF(B132:B141,2,E132:E141)</f>
        <v>0</v>
      </c>
      <c r="I140" s="52" t="s">
        <v>34</v>
      </c>
      <c r="J140" s="19"/>
      <c r="K140" s="6"/>
      <c r="L140" s="7"/>
      <c r="M140" s="7"/>
      <c r="N140" s="7"/>
      <c r="O140" s="48"/>
      <c r="P140" s="7"/>
      <c r="Q140" s="7"/>
      <c r="R140" s="6"/>
    </row>
    <row r="141" spans="1:18" x14ac:dyDescent="0.2">
      <c r="A141" s="23"/>
      <c r="B141" s="24"/>
      <c r="C141" s="24"/>
      <c r="D141" s="24"/>
      <c r="E141" s="57" t="str">
        <f t="shared" si="14"/>
        <v/>
      </c>
      <c r="F141" s="55" t="str">
        <f>IF(G141=0,"",ROUNDDOWN(H141/G141,3))</f>
        <v/>
      </c>
      <c r="G141" s="19">
        <f>SUMIF(B132:B141,3,D132:D141)</f>
        <v>0</v>
      </c>
      <c r="H141" s="19">
        <f>SUMIF(B132:B141,3,E132:E141)</f>
        <v>0</v>
      </c>
      <c r="I141" s="52" t="s">
        <v>42</v>
      </c>
      <c r="J141" s="19"/>
      <c r="K141" s="6"/>
      <c r="L141" s="7"/>
      <c r="M141" s="7"/>
      <c r="N141" s="7"/>
      <c r="O141" s="48"/>
      <c r="P141" s="7"/>
      <c r="Q141" s="7"/>
      <c r="R141" s="6"/>
    </row>
    <row r="142" spans="1:18" ht="15.75" thickBot="1" x14ac:dyDescent="0.25">
      <c r="A142" s="9" t="s">
        <v>11</v>
      </c>
      <c r="B142" s="10"/>
      <c r="C142" s="10"/>
      <c r="D142" s="60">
        <f>SUM(D132:D141)</f>
        <v>0</v>
      </c>
      <c r="E142" s="60">
        <f>SUM(E132:E141)</f>
        <v>0</v>
      </c>
      <c r="F142" s="56" t="str">
        <f>IF(D142=0,"",ROUNDDOWN(E142/D142,3))</f>
        <v/>
      </c>
      <c r="G142" s="54"/>
      <c r="H142" s="54"/>
      <c r="I142" s="53" t="s">
        <v>36</v>
      </c>
      <c r="J142" s="51"/>
      <c r="K142" s="6"/>
      <c r="L142" s="7"/>
      <c r="M142" s="7"/>
      <c r="N142" s="7"/>
      <c r="O142" s="48"/>
      <c r="P142" s="7"/>
      <c r="Q142" s="7"/>
      <c r="R142" s="6"/>
    </row>
    <row r="143" spans="1:18" x14ac:dyDescent="0.2">
      <c r="A143" s="6"/>
      <c r="B143" s="7"/>
      <c r="C143" s="7"/>
      <c r="D143" s="7"/>
      <c r="E143" s="7"/>
      <c r="F143" s="6"/>
      <c r="G143" s="6"/>
      <c r="H143" s="6"/>
      <c r="I143" s="6"/>
      <c r="J143" s="6"/>
      <c r="K143" s="6"/>
      <c r="L143" s="7"/>
      <c r="M143" s="7"/>
      <c r="N143" s="7"/>
      <c r="O143" s="48"/>
      <c r="P143" s="7"/>
      <c r="Q143" s="7"/>
      <c r="R143" s="6"/>
    </row>
    <row r="144" spans="1:18" x14ac:dyDescent="0.2">
      <c r="A144" s="16" t="s">
        <v>7</v>
      </c>
      <c r="B144" s="49"/>
      <c r="C144" s="22"/>
      <c r="D144" s="17"/>
      <c r="E144" s="17"/>
      <c r="F144" s="18"/>
      <c r="G144" s="19"/>
      <c r="H144" s="19"/>
      <c r="I144" s="19"/>
      <c r="J144" s="19"/>
      <c r="K144" s="6"/>
      <c r="L144" s="7"/>
      <c r="M144" s="7"/>
      <c r="N144" s="7"/>
      <c r="O144" s="48"/>
      <c r="P144" s="7"/>
      <c r="Q144" s="7"/>
      <c r="R144" s="6"/>
    </row>
    <row r="145" spans="1:18" x14ac:dyDescent="0.2">
      <c r="A145" s="19" t="s">
        <v>0</v>
      </c>
      <c r="B145" s="20"/>
      <c r="C145" s="20" t="s">
        <v>8</v>
      </c>
      <c r="D145" s="20" t="s">
        <v>9</v>
      </c>
      <c r="E145" s="20" t="s">
        <v>10</v>
      </c>
      <c r="F145" s="20" t="s">
        <v>17</v>
      </c>
      <c r="G145" s="20"/>
      <c r="H145" s="20"/>
      <c r="I145" s="20"/>
      <c r="J145" s="20"/>
      <c r="K145" s="6"/>
      <c r="L145" s="7"/>
      <c r="M145" s="7"/>
      <c r="N145" s="7"/>
      <c r="O145" s="48"/>
      <c r="P145" s="7"/>
      <c r="Q145" s="7"/>
      <c r="R145" s="6"/>
    </row>
    <row r="146" spans="1:18" x14ac:dyDescent="0.2">
      <c r="A146" s="23"/>
      <c r="B146" s="24"/>
      <c r="C146" s="24"/>
      <c r="D146" s="24"/>
      <c r="E146" s="57" t="str">
        <f t="shared" ref="E146:E155" si="15">IF(C146="","",(VLOOKUP(C146,$T$5:$U$18,2,FALSE)*D146))</f>
        <v/>
      </c>
      <c r="F146" s="19"/>
      <c r="G146" s="19"/>
      <c r="H146" s="19"/>
      <c r="I146" s="19"/>
      <c r="J146" s="19"/>
      <c r="K146" s="6"/>
      <c r="L146" s="7"/>
      <c r="M146" s="7"/>
      <c r="N146" s="7"/>
      <c r="O146" s="48"/>
      <c r="P146" s="7"/>
      <c r="Q146" s="7"/>
      <c r="R146" s="6"/>
    </row>
    <row r="147" spans="1:18" x14ac:dyDescent="0.2">
      <c r="A147" s="23"/>
      <c r="B147" s="24"/>
      <c r="C147" s="24"/>
      <c r="D147" s="24"/>
      <c r="E147" s="57" t="str">
        <f t="shared" si="15"/>
        <v/>
      </c>
      <c r="F147" s="19"/>
      <c r="G147" s="19"/>
      <c r="H147" s="19"/>
      <c r="I147" s="19"/>
      <c r="J147" s="19"/>
      <c r="K147" s="6"/>
      <c r="L147" s="7"/>
      <c r="M147" s="7"/>
      <c r="N147" s="7"/>
      <c r="O147" s="48"/>
      <c r="P147" s="7"/>
      <c r="Q147" s="7"/>
      <c r="R147" s="6"/>
    </row>
    <row r="148" spans="1:18" x14ac:dyDescent="0.2">
      <c r="A148" s="23"/>
      <c r="B148" s="24"/>
      <c r="C148" s="24"/>
      <c r="D148" s="24"/>
      <c r="E148" s="57" t="str">
        <f t="shared" si="15"/>
        <v/>
      </c>
      <c r="F148" s="19"/>
      <c r="G148" s="19"/>
      <c r="H148" s="19"/>
      <c r="I148" s="19"/>
      <c r="J148" s="19"/>
      <c r="K148" s="6"/>
      <c r="L148" s="7"/>
      <c r="M148" s="7"/>
      <c r="N148" s="7"/>
      <c r="O148" s="48"/>
      <c r="P148" s="7"/>
      <c r="Q148" s="7"/>
      <c r="R148" s="6"/>
    </row>
    <row r="149" spans="1:18" x14ac:dyDescent="0.2">
      <c r="A149" s="23"/>
      <c r="B149" s="24"/>
      <c r="C149" s="24"/>
      <c r="D149" s="24"/>
      <c r="E149" s="57" t="str">
        <f t="shared" si="15"/>
        <v/>
      </c>
      <c r="F149" s="19"/>
      <c r="G149" s="19"/>
      <c r="H149" s="19"/>
      <c r="I149" s="19"/>
      <c r="J149" s="19"/>
      <c r="K149" s="6"/>
      <c r="L149" s="7"/>
      <c r="M149" s="7"/>
      <c r="N149" s="7"/>
      <c r="O149" s="48"/>
      <c r="P149" s="7"/>
      <c r="Q149" s="7"/>
      <c r="R149" s="6"/>
    </row>
    <row r="150" spans="1:18" x14ac:dyDescent="0.2">
      <c r="A150" s="23"/>
      <c r="B150" s="24"/>
      <c r="C150" s="24"/>
      <c r="D150" s="24"/>
      <c r="E150" s="57" t="str">
        <f t="shared" si="15"/>
        <v/>
      </c>
      <c r="F150" s="19"/>
      <c r="G150" s="19"/>
      <c r="H150" s="19"/>
      <c r="I150" s="19"/>
      <c r="J150" s="19"/>
      <c r="K150" s="6"/>
      <c r="L150" s="7"/>
      <c r="M150" s="7"/>
      <c r="N150" s="7"/>
      <c r="O150" s="48"/>
      <c r="P150" s="7"/>
      <c r="Q150" s="7"/>
      <c r="R150" s="6"/>
    </row>
    <row r="151" spans="1:18" x14ac:dyDescent="0.2">
      <c r="A151" s="23"/>
      <c r="B151" s="24"/>
      <c r="C151" s="24"/>
      <c r="D151" s="24"/>
      <c r="E151" s="57" t="str">
        <f t="shared" si="15"/>
        <v/>
      </c>
      <c r="F151" s="19"/>
      <c r="G151" s="19"/>
      <c r="H151" s="19"/>
      <c r="I151" s="19"/>
      <c r="J151" s="19"/>
      <c r="K151" s="6"/>
      <c r="L151" s="7"/>
      <c r="M151" s="7"/>
      <c r="N151" s="7"/>
      <c r="O151" s="48"/>
      <c r="P151" s="7"/>
      <c r="Q151" s="7"/>
      <c r="R151" s="6"/>
    </row>
    <row r="152" spans="1:18" x14ac:dyDescent="0.2">
      <c r="A152" s="23"/>
      <c r="B152" s="24"/>
      <c r="C152" s="24"/>
      <c r="D152" s="24"/>
      <c r="E152" s="57" t="str">
        <f t="shared" si="15"/>
        <v/>
      </c>
      <c r="F152" s="19"/>
      <c r="G152" s="19"/>
      <c r="H152" s="19"/>
      <c r="I152" s="19"/>
      <c r="J152" s="19"/>
      <c r="K152" s="6"/>
      <c r="L152" s="7"/>
      <c r="M152" s="7"/>
      <c r="N152" s="7"/>
      <c r="O152" s="48"/>
      <c r="P152" s="7"/>
      <c r="Q152" s="7"/>
      <c r="R152" s="6"/>
    </row>
    <row r="153" spans="1:18" x14ac:dyDescent="0.2">
      <c r="A153" s="23"/>
      <c r="B153" s="24"/>
      <c r="C153" s="24"/>
      <c r="D153" s="24"/>
      <c r="E153" s="57" t="str">
        <f t="shared" si="15"/>
        <v/>
      </c>
      <c r="F153" s="55" t="str">
        <f>IF(G153=0,"",ROUNDDOWN(H153/G153,3))</f>
        <v/>
      </c>
      <c r="G153" s="19">
        <f>SUMIF(B146:B155,1,D146:D155)</f>
        <v>0</v>
      </c>
      <c r="H153" s="19">
        <f>SUMIF(B146:B155,1,E146:E155)</f>
        <v>0</v>
      </c>
      <c r="I153" s="52" t="s">
        <v>35</v>
      </c>
      <c r="J153" s="19"/>
      <c r="K153" s="6"/>
      <c r="L153" s="7"/>
      <c r="M153" s="7"/>
      <c r="N153" s="7"/>
      <c r="O153" s="48"/>
      <c r="P153" s="7"/>
      <c r="Q153" s="7"/>
      <c r="R153" s="6"/>
    </row>
    <row r="154" spans="1:18" x14ac:dyDescent="0.2">
      <c r="A154" s="23"/>
      <c r="B154" s="24"/>
      <c r="C154" s="24"/>
      <c r="D154" s="24"/>
      <c r="E154" s="57" t="str">
        <f t="shared" si="15"/>
        <v/>
      </c>
      <c r="F154" s="55" t="str">
        <f>IF(G154=0,"",ROUNDDOWN(H154/G154,3))</f>
        <v/>
      </c>
      <c r="G154" s="19">
        <f>SUMIF(B146:B155,2,D146:D155)</f>
        <v>0</v>
      </c>
      <c r="H154" s="19">
        <f>SUMIF(B146:B155,2,E146:E155)</f>
        <v>0</v>
      </c>
      <c r="I154" s="52" t="s">
        <v>34</v>
      </c>
      <c r="J154" s="19"/>
      <c r="K154" s="6"/>
      <c r="L154" s="7"/>
      <c r="M154" s="7"/>
      <c r="N154" s="7"/>
      <c r="O154" s="48"/>
      <c r="P154" s="7"/>
      <c r="Q154" s="7"/>
      <c r="R154" s="6"/>
    </row>
    <row r="155" spans="1:18" x14ac:dyDescent="0.2">
      <c r="A155" s="23"/>
      <c r="B155" s="24"/>
      <c r="C155" s="24"/>
      <c r="D155" s="24"/>
      <c r="E155" s="57" t="str">
        <f t="shared" si="15"/>
        <v/>
      </c>
      <c r="F155" s="55" t="str">
        <f>IF(G155=0,"",ROUNDDOWN(H155/G155,3))</f>
        <v/>
      </c>
      <c r="G155" s="19">
        <f>SUMIF(B146:B155,3,D146:D155)</f>
        <v>0</v>
      </c>
      <c r="H155" s="19">
        <f>SUMIF(B146:B155,3,E146:E155)</f>
        <v>0</v>
      </c>
      <c r="I155" s="52" t="s">
        <v>42</v>
      </c>
      <c r="J155" s="19"/>
      <c r="K155" s="6"/>
      <c r="L155" s="7"/>
      <c r="M155" s="7"/>
      <c r="N155" s="7"/>
      <c r="O155" s="48"/>
      <c r="P155" s="7"/>
      <c r="Q155" s="7"/>
      <c r="R155" s="6"/>
    </row>
    <row r="156" spans="1:18" ht="15.75" thickBot="1" x14ac:dyDescent="0.25">
      <c r="A156" s="9" t="s">
        <v>11</v>
      </c>
      <c r="B156" s="10"/>
      <c r="C156" s="10"/>
      <c r="D156" s="60">
        <f>SUM(D146:D155)</f>
        <v>0</v>
      </c>
      <c r="E156" s="60">
        <f>SUM(E146:E155)</f>
        <v>0</v>
      </c>
      <c r="F156" s="56" t="str">
        <f>IF(D156=0,"",ROUNDDOWN(E156/D156,3))</f>
        <v/>
      </c>
      <c r="G156" s="54"/>
      <c r="H156" s="54"/>
      <c r="I156" s="53" t="s">
        <v>36</v>
      </c>
      <c r="J156" s="51"/>
      <c r="K156" s="6"/>
      <c r="L156" s="7"/>
      <c r="M156" s="7"/>
      <c r="N156" s="7"/>
      <c r="O156" s="48"/>
      <c r="P156" s="7"/>
      <c r="Q156" s="7"/>
      <c r="R156" s="6"/>
    </row>
    <row r="157" spans="1:18" x14ac:dyDescent="0.2">
      <c r="A157" s="6"/>
      <c r="B157" s="7"/>
      <c r="C157" s="7"/>
      <c r="D157" s="7"/>
      <c r="E157" s="7"/>
      <c r="F157" s="6"/>
      <c r="G157" s="6"/>
      <c r="H157" s="6"/>
      <c r="I157" s="6"/>
      <c r="J157" s="6"/>
      <c r="K157" s="6"/>
      <c r="L157" s="7"/>
      <c r="M157" s="7"/>
      <c r="N157" s="7"/>
      <c r="O157" s="48"/>
      <c r="P157" s="7"/>
      <c r="Q157" s="7"/>
      <c r="R157" s="6"/>
    </row>
    <row r="158" spans="1:18" x14ac:dyDescent="0.2">
      <c r="A158" s="16" t="s">
        <v>7</v>
      </c>
      <c r="B158" s="49"/>
      <c r="C158" s="22"/>
      <c r="D158" s="17"/>
      <c r="E158" s="17"/>
      <c r="F158" s="18"/>
      <c r="G158" s="19"/>
      <c r="H158" s="19"/>
      <c r="I158" s="19"/>
      <c r="J158" s="19"/>
      <c r="K158" s="6"/>
      <c r="L158" s="7"/>
      <c r="M158" s="7"/>
      <c r="N158" s="7"/>
      <c r="O158" s="48"/>
      <c r="P158" s="7"/>
      <c r="Q158" s="7"/>
      <c r="R158" s="6"/>
    </row>
    <row r="159" spans="1:18" x14ac:dyDescent="0.2">
      <c r="A159" s="19" t="s">
        <v>0</v>
      </c>
      <c r="B159" s="20"/>
      <c r="C159" s="20" t="s">
        <v>8</v>
      </c>
      <c r="D159" s="20" t="s">
        <v>9</v>
      </c>
      <c r="E159" s="20" t="s">
        <v>10</v>
      </c>
      <c r="F159" s="20" t="s">
        <v>17</v>
      </c>
      <c r="G159" s="20"/>
      <c r="H159" s="20"/>
      <c r="I159" s="20"/>
      <c r="J159" s="20"/>
      <c r="K159" s="6"/>
      <c r="L159" s="7"/>
      <c r="M159" s="7"/>
      <c r="N159" s="7"/>
      <c r="O159" s="48"/>
      <c r="P159" s="7"/>
      <c r="Q159" s="7"/>
      <c r="R159" s="6"/>
    </row>
    <row r="160" spans="1:18" x14ac:dyDescent="0.2">
      <c r="A160" s="23"/>
      <c r="B160" s="24"/>
      <c r="C160" s="24"/>
      <c r="D160" s="24"/>
      <c r="E160" s="57" t="str">
        <f t="shared" ref="E160:E169" si="16">IF(C160="","",(VLOOKUP(C160,$T$5:$U$18,2,FALSE)*D160))</f>
        <v/>
      </c>
      <c r="F160" s="19"/>
      <c r="G160" s="19"/>
      <c r="H160" s="19"/>
      <c r="I160" s="19"/>
      <c r="J160" s="19"/>
      <c r="K160" s="6"/>
      <c r="L160" s="7"/>
      <c r="M160" s="7"/>
      <c r="N160" s="7"/>
      <c r="O160" s="48"/>
      <c r="P160" s="7"/>
      <c r="Q160" s="7"/>
      <c r="R160" s="6"/>
    </row>
    <row r="161" spans="1:18" x14ac:dyDescent="0.2">
      <c r="A161" s="23"/>
      <c r="B161" s="24"/>
      <c r="C161" s="24"/>
      <c r="D161" s="24"/>
      <c r="E161" s="57" t="str">
        <f t="shared" si="16"/>
        <v/>
      </c>
      <c r="F161" s="19"/>
      <c r="G161" s="19"/>
      <c r="H161" s="19"/>
      <c r="I161" s="19"/>
      <c r="J161" s="19"/>
      <c r="K161" s="6"/>
      <c r="L161" s="7"/>
      <c r="M161" s="7"/>
      <c r="N161" s="7"/>
      <c r="O161" s="48"/>
      <c r="P161" s="7"/>
      <c r="Q161" s="7"/>
      <c r="R161" s="6"/>
    </row>
    <row r="162" spans="1:18" x14ac:dyDescent="0.2">
      <c r="A162" s="23"/>
      <c r="B162" s="24"/>
      <c r="C162" s="24"/>
      <c r="D162" s="24"/>
      <c r="E162" s="57" t="str">
        <f t="shared" si="16"/>
        <v/>
      </c>
      <c r="F162" s="19"/>
      <c r="G162" s="19"/>
      <c r="H162" s="19"/>
      <c r="I162" s="19"/>
      <c r="J162" s="19"/>
      <c r="K162" s="6"/>
      <c r="L162" s="7"/>
      <c r="M162" s="7"/>
      <c r="N162" s="7"/>
      <c r="O162" s="48"/>
      <c r="P162" s="7"/>
      <c r="Q162" s="7"/>
      <c r="R162" s="6"/>
    </row>
    <row r="163" spans="1:18" x14ac:dyDescent="0.2">
      <c r="A163" s="23"/>
      <c r="B163" s="24"/>
      <c r="C163" s="24"/>
      <c r="D163" s="24"/>
      <c r="E163" s="57" t="str">
        <f t="shared" si="16"/>
        <v/>
      </c>
      <c r="F163" s="19"/>
      <c r="G163" s="19"/>
      <c r="H163" s="19"/>
      <c r="I163" s="19"/>
      <c r="J163" s="19"/>
      <c r="K163" s="6"/>
      <c r="L163" s="7"/>
      <c r="M163" s="7"/>
      <c r="N163" s="7"/>
      <c r="O163" s="48"/>
      <c r="P163" s="7"/>
      <c r="Q163" s="7"/>
      <c r="R163" s="6"/>
    </row>
    <row r="164" spans="1:18" x14ac:dyDescent="0.2">
      <c r="A164" s="23"/>
      <c r="B164" s="24"/>
      <c r="C164" s="24"/>
      <c r="D164" s="24"/>
      <c r="E164" s="57" t="str">
        <f t="shared" si="16"/>
        <v/>
      </c>
      <c r="F164" s="19"/>
      <c r="G164" s="19"/>
      <c r="H164" s="19"/>
      <c r="I164" s="19"/>
      <c r="J164" s="19"/>
      <c r="K164" s="6"/>
      <c r="L164" s="7"/>
      <c r="M164" s="7"/>
      <c r="N164" s="7"/>
      <c r="O164" s="48"/>
      <c r="P164" s="7"/>
      <c r="Q164" s="7"/>
      <c r="R164" s="6"/>
    </row>
    <row r="165" spans="1:18" x14ac:dyDescent="0.2">
      <c r="A165" s="23"/>
      <c r="B165" s="24"/>
      <c r="C165" s="24"/>
      <c r="D165" s="24"/>
      <c r="E165" s="57" t="str">
        <f t="shared" si="16"/>
        <v/>
      </c>
      <c r="F165" s="19"/>
      <c r="G165" s="19"/>
      <c r="H165" s="19"/>
      <c r="I165" s="19"/>
      <c r="J165" s="19"/>
      <c r="K165" s="6"/>
      <c r="L165" s="7"/>
      <c r="M165" s="7"/>
      <c r="N165" s="7"/>
      <c r="O165" s="48"/>
      <c r="P165" s="7"/>
      <c r="Q165" s="7"/>
      <c r="R165" s="6"/>
    </row>
    <row r="166" spans="1:18" x14ac:dyDescent="0.2">
      <c r="A166" s="23"/>
      <c r="B166" s="24"/>
      <c r="C166" s="24"/>
      <c r="D166" s="24"/>
      <c r="E166" s="57" t="str">
        <f t="shared" si="16"/>
        <v/>
      </c>
      <c r="F166" s="19"/>
      <c r="G166" s="19"/>
      <c r="H166" s="19"/>
      <c r="I166" s="19"/>
      <c r="J166" s="19"/>
      <c r="K166" s="6"/>
      <c r="L166" s="7"/>
      <c r="M166" s="7"/>
      <c r="N166" s="7"/>
      <c r="O166" s="48"/>
      <c r="P166" s="7"/>
      <c r="Q166" s="7"/>
      <c r="R166" s="6"/>
    </row>
    <row r="167" spans="1:18" x14ac:dyDescent="0.2">
      <c r="A167" s="23"/>
      <c r="B167" s="24"/>
      <c r="C167" s="24"/>
      <c r="D167" s="24"/>
      <c r="E167" s="57" t="str">
        <f t="shared" si="16"/>
        <v/>
      </c>
      <c r="F167" s="55" t="str">
        <f>IF(G167=0,"",ROUNDDOWN(H167/G167,3))</f>
        <v/>
      </c>
      <c r="G167" s="19">
        <f>SUMIF(B160:B169,1,D160:D169)</f>
        <v>0</v>
      </c>
      <c r="H167" s="19">
        <f>SUMIF(B160:B169,1,E160:E169)</f>
        <v>0</v>
      </c>
      <c r="I167" s="52" t="s">
        <v>35</v>
      </c>
      <c r="J167" s="19"/>
      <c r="K167" s="6"/>
      <c r="L167" s="7"/>
      <c r="M167" s="7"/>
      <c r="N167" s="7"/>
      <c r="O167" s="48"/>
      <c r="P167" s="7"/>
      <c r="Q167" s="7"/>
      <c r="R167" s="6"/>
    </row>
    <row r="168" spans="1:18" x14ac:dyDescent="0.2">
      <c r="A168" s="23"/>
      <c r="B168" s="24"/>
      <c r="C168" s="24"/>
      <c r="D168" s="24"/>
      <c r="E168" s="57" t="str">
        <f t="shared" si="16"/>
        <v/>
      </c>
      <c r="F168" s="55" t="str">
        <f>IF(G168=0,"",ROUNDDOWN(H168/G168,3))</f>
        <v/>
      </c>
      <c r="G168" s="19">
        <f>SUMIF(B160:B169,2,D160:D169)</f>
        <v>0</v>
      </c>
      <c r="H168" s="19">
        <f>SUMIF(B160:B169,2,E160:E169)</f>
        <v>0</v>
      </c>
      <c r="I168" s="52" t="s">
        <v>34</v>
      </c>
      <c r="J168" s="19"/>
      <c r="K168" s="6"/>
      <c r="L168" s="7"/>
      <c r="M168" s="7"/>
      <c r="N168" s="7"/>
      <c r="O168" s="48"/>
      <c r="P168" s="7"/>
      <c r="Q168" s="7"/>
      <c r="R168" s="6"/>
    </row>
    <row r="169" spans="1:18" x14ac:dyDescent="0.2">
      <c r="A169" s="23"/>
      <c r="B169" s="24"/>
      <c r="C169" s="24"/>
      <c r="D169" s="24"/>
      <c r="E169" s="57" t="str">
        <f t="shared" si="16"/>
        <v/>
      </c>
      <c r="F169" s="55" t="str">
        <f>IF(G169=0,"",ROUNDDOWN(H169/G169,3))</f>
        <v/>
      </c>
      <c r="G169" s="19">
        <f>SUMIF(B160:B169,3,D160:D169)</f>
        <v>0</v>
      </c>
      <c r="H169" s="19">
        <f>SUMIF(B160:B169,3,E160:E169)</f>
        <v>0</v>
      </c>
      <c r="I169" s="52" t="s">
        <v>42</v>
      </c>
      <c r="J169" s="19"/>
      <c r="K169" s="6"/>
      <c r="L169" s="7"/>
      <c r="M169" s="7"/>
      <c r="N169" s="7"/>
      <c r="O169" s="48"/>
      <c r="P169" s="7"/>
      <c r="Q169" s="7"/>
      <c r="R169" s="6"/>
    </row>
    <row r="170" spans="1:18" ht="15.75" thickBot="1" x14ac:dyDescent="0.25">
      <c r="A170" s="9" t="s">
        <v>11</v>
      </c>
      <c r="B170" s="10"/>
      <c r="C170" s="10"/>
      <c r="D170" s="60">
        <f>SUM(D160:D169)</f>
        <v>0</v>
      </c>
      <c r="E170" s="60">
        <f>SUM(E160:E169)</f>
        <v>0</v>
      </c>
      <c r="F170" s="56" t="str">
        <f>IF(D170=0,"",ROUNDDOWN(E170/D170,3))</f>
        <v/>
      </c>
      <c r="G170" s="54"/>
      <c r="H170" s="54"/>
      <c r="I170" s="53" t="s">
        <v>36</v>
      </c>
      <c r="J170" s="51"/>
      <c r="K170" s="6"/>
      <c r="L170" s="7"/>
      <c r="M170" s="7"/>
      <c r="N170" s="7"/>
      <c r="O170" s="48"/>
      <c r="P170" s="7"/>
      <c r="Q170" s="7"/>
      <c r="R170" s="6"/>
    </row>
    <row r="171" spans="1:18" x14ac:dyDescent="0.2">
      <c r="A171" s="6"/>
      <c r="B171" s="7"/>
      <c r="C171" s="7"/>
      <c r="D171" s="7"/>
      <c r="E171" s="7"/>
      <c r="F171" s="6"/>
      <c r="G171" s="6"/>
      <c r="H171" s="6"/>
      <c r="I171" s="6"/>
      <c r="J171" s="6"/>
      <c r="K171" s="6"/>
      <c r="L171" s="7"/>
      <c r="M171" s="7"/>
      <c r="N171" s="7"/>
      <c r="O171" s="48"/>
      <c r="P171" s="7"/>
      <c r="Q171" s="7"/>
      <c r="R171" s="6"/>
    </row>
    <row r="172" spans="1:18" x14ac:dyDescent="0.2">
      <c r="A172" s="16" t="s">
        <v>7</v>
      </c>
      <c r="B172" s="49"/>
      <c r="C172" s="22"/>
      <c r="D172" s="17"/>
      <c r="E172" s="17"/>
      <c r="F172" s="18"/>
      <c r="G172" s="19"/>
      <c r="H172" s="19"/>
      <c r="I172" s="19"/>
      <c r="J172" s="19"/>
      <c r="K172" s="6"/>
      <c r="L172" s="7"/>
      <c r="M172" s="7"/>
      <c r="N172" s="7"/>
      <c r="O172" s="48"/>
      <c r="P172" s="7"/>
      <c r="Q172" s="7"/>
      <c r="R172" s="6"/>
    </row>
    <row r="173" spans="1:18" x14ac:dyDescent="0.2">
      <c r="A173" s="19" t="s">
        <v>0</v>
      </c>
      <c r="B173" s="20"/>
      <c r="C173" s="20" t="s">
        <v>8</v>
      </c>
      <c r="D173" s="20" t="s">
        <v>9</v>
      </c>
      <c r="E173" s="20" t="s">
        <v>10</v>
      </c>
      <c r="F173" s="20" t="s">
        <v>17</v>
      </c>
      <c r="G173" s="20"/>
      <c r="H173" s="20"/>
      <c r="I173" s="20"/>
      <c r="J173" s="20"/>
      <c r="K173" s="6"/>
      <c r="L173" s="7"/>
      <c r="M173" s="7"/>
      <c r="N173" s="7"/>
      <c r="O173" s="48"/>
      <c r="P173" s="7"/>
      <c r="Q173" s="7"/>
      <c r="R173" s="6"/>
    </row>
    <row r="174" spans="1:18" x14ac:dyDescent="0.2">
      <c r="A174" s="23"/>
      <c r="B174" s="24"/>
      <c r="C174" s="24"/>
      <c r="D174" s="24"/>
      <c r="E174" s="57" t="str">
        <f t="shared" ref="E174:E183" si="17">IF(C174="","",(VLOOKUP(C174,$T$5:$U$18,2,FALSE)*D174))</f>
        <v/>
      </c>
      <c r="F174" s="19"/>
      <c r="G174" s="19"/>
      <c r="H174" s="19"/>
      <c r="I174" s="19"/>
      <c r="J174" s="19"/>
      <c r="K174" s="6"/>
      <c r="L174" s="7"/>
      <c r="M174" s="7"/>
      <c r="N174" s="7"/>
      <c r="O174" s="48"/>
      <c r="P174" s="7"/>
      <c r="Q174" s="7"/>
      <c r="R174" s="6"/>
    </row>
    <row r="175" spans="1:18" x14ac:dyDescent="0.2">
      <c r="A175" s="23"/>
      <c r="B175" s="24"/>
      <c r="C175" s="24"/>
      <c r="D175" s="24"/>
      <c r="E175" s="57" t="str">
        <f t="shared" si="17"/>
        <v/>
      </c>
      <c r="F175" s="19"/>
      <c r="G175" s="19"/>
      <c r="H175" s="19"/>
      <c r="I175" s="19"/>
      <c r="J175" s="19"/>
      <c r="K175" s="6"/>
      <c r="L175" s="7"/>
      <c r="M175" s="7"/>
      <c r="N175" s="7"/>
      <c r="O175" s="48"/>
      <c r="P175" s="7"/>
      <c r="Q175" s="7"/>
      <c r="R175" s="6"/>
    </row>
    <row r="176" spans="1:18" x14ac:dyDescent="0.2">
      <c r="A176" s="23"/>
      <c r="B176" s="24"/>
      <c r="C176" s="24"/>
      <c r="D176" s="24"/>
      <c r="E176" s="57" t="str">
        <f t="shared" si="17"/>
        <v/>
      </c>
      <c r="F176" s="19"/>
      <c r="G176" s="19"/>
      <c r="H176" s="19"/>
      <c r="I176" s="19"/>
      <c r="J176" s="19"/>
      <c r="K176" s="6"/>
      <c r="L176" s="7"/>
      <c r="M176" s="7"/>
      <c r="N176" s="7"/>
      <c r="O176" s="48"/>
      <c r="P176" s="7"/>
      <c r="Q176" s="7"/>
      <c r="R176" s="6"/>
    </row>
    <row r="177" spans="1:18" x14ac:dyDescent="0.2">
      <c r="A177" s="23"/>
      <c r="B177" s="24"/>
      <c r="C177" s="24"/>
      <c r="D177" s="24"/>
      <c r="E177" s="57" t="str">
        <f t="shared" si="17"/>
        <v/>
      </c>
      <c r="F177" s="19"/>
      <c r="G177" s="19"/>
      <c r="H177" s="19"/>
      <c r="I177" s="19"/>
      <c r="J177" s="19"/>
      <c r="K177" s="6"/>
      <c r="L177" s="7"/>
      <c r="M177" s="7"/>
      <c r="N177" s="7"/>
      <c r="O177" s="48"/>
      <c r="P177" s="7"/>
      <c r="Q177" s="7"/>
      <c r="R177" s="6"/>
    </row>
    <row r="178" spans="1:18" x14ac:dyDescent="0.2">
      <c r="A178" s="23"/>
      <c r="B178" s="24"/>
      <c r="C178" s="24"/>
      <c r="D178" s="24"/>
      <c r="E178" s="57" t="str">
        <f t="shared" si="17"/>
        <v/>
      </c>
      <c r="F178" s="19"/>
      <c r="G178" s="19"/>
      <c r="H178" s="19"/>
      <c r="I178" s="19"/>
      <c r="J178" s="19"/>
      <c r="K178" s="6"/>
      <c r="L178" s="7"/>
      <c r="M178" s="7"/>
      <c r="N178" s="7"/>
      <c r="O178" s="48"/>
      <c r="P178" s="7"/>
      <c r="Q178" s="7"/>
      <c r="R178" s="6"/>
    </row>
    <row r="179" spans="1:18" x14ac:dyDescent="0.2">
      <c r="A179" s="23"/>
      <c r="B179" s="24"/>
      <c r="C179" s="24"/>
      <c r="D179" s="24"/>
      <c r="E179" s="57" t="str">
        <f t="shared" si="17"/>
        <v/>
      </c>
      <c r="F179" s="19"/>
      <c r="G179" s="19"/>
      <c r="H179" s="19"/>
      <c r="I179" s="19"/>
      <c r="J179" s="19"/>
      <c r="K179" s="6"/>
      <c r="L179" s="7"/>
      <c r="M179" s="7"/>
      <c r="N179" s="7"/>
      <c r="O179" s="48"/>
      <c r="P179" s="7"/>
      <c r="Q179" s="7"/>
      <c r="R179" s="6"/>
    </row>
    <row r="180" spans="1:18" x14ac:dyDescent="0.2">
      <c r="A180" s="23"/>
      <c r="B180" s="24"/>
      <c r="C180" s="24"/>
      <c r="D180" s="24"/>
      <c r="E180" s="57" t="str">
        <f t="shared" si="17"/>
        <v/>
      </c>
      <c r="F180" s="19"/>
      <c r="G180" s="19"/>
      <c r="H180" s="19"/>
      <c r="I180" s="19"/>
      <c r="J180" s="19"/>
      <c r="K180" s="6"/>
      <c r="L180" s="7"/>
      <c r="M180" s="7"/>
      <c r="N180" s="7"/>
      <c r="O180" s="48"/>
      <c r="P180" s="7"/>
      <c r="Q180" s="7"/>
      <c r="R180" s="6"/>
    </row>
    <row r="181" spans="1:18" x14ac:dyDescent="0.2">
      <c r="A181" s="23"/>
      <c r="B181" s="24"/>
      <c r="C181" s="24"/>
      <c r="D181" s="24"/>
      <c r="E181" s="57" t="str">
        <f t="shared" si="17"/>
        <v/>
      </c>
      <c r="F181" s="55" t="str">
        <f>IF(G181=0,"",ROUNDDOWN(H181/G181,3))</f>
        <v/>
      </c>
      <c r="G181" s="19">
        <f>SUMIF(B174:B183,1,D174:D183)</f>
        <v>0</v>
      </c>
      <c r="H181" s="19">
        <f>SUMIF(B174:B183,1,E174:E183)</f>
        <v>0</v>
      </c>
      <c r="I181" s="52" t="s">
        <v>35</v>
      </c>
      <c r="J181" s="19"/>
      <c r="K181" s="6"/>
      <c r="L181" s="7"/>
      <c r="M181" s="7"/>
      <c r="N181" s="7"/>
      <c r="O181" s="48"/>
      <c r="P181" s="7"/>
      <c r="Q181" s="7"/>
      <c r="R181" s="6"/>
    </row>
    <row r="182" spans="1:18" x14ac:dyDescent="0.2">
      <c r="A182" s="23"/>
      <c r="B182" s="24"/>
      <c r="C182" s="24"/>
      <c r="D182" s="24"/>
      <c r="E182" s="57" t="str">
        <f t="shared" si="17"/>
        <v/>
      </c>
      <c r="F182" s="55" t="str">
        <f>IF(G182=0,"",ROUNDDOWN(H182/G182,3))</f>
        <v/>
      </c>
      <c r="G182" s="19">
        <f>SUMIF(B174:B183,2,D174:D183)</f>
        <v>0</v>
      </c>
      <c r="H182" s="19">
        <f>SUMIF(B174:B183,2,E174:E183)</f>
        <v>0</v>
      </c>
      <c r="I182" s="52" t="s">
        <v>34</v>
      </c>
      <c r="J182" s="19"/>
      <c r="K182" s="6"/>
      <c r="L182" s="7"/>
      <c r="M182" s="7"/>
      <c r="N182" s="7"/>
      <c r="O182" s="48"/>
      <c r="P182" s="7"/>
      <c r="Q182" s="7"/>
      <c r="R182" s="6"/>
    </row>
    <row r="183" spans="1:18" x14ac:dyDescent="0.2">
      <c r="A183" s="23"/>
      <c r="B183" s="24"/>
      <c r="C183" s="24"/>
      <c r="D183" s="24"/>
      <c r="E183" s="57" t="str">
        <f t="shared" si="17"/>
        <v/>
      </c>
      <c r="F183" s="55" t="str">
        <f>IF(G183=0,"",ROUNDDOWN(H183/G183,3))</f>
        <v/>
      </c>
      <c r="G183" s="19">
        <f>SUMIF(B174:B183,3,D174:D183)</f>
        <v>0</v>
      </c>
      <c r="H183" s="19">
        <f>SUMIF(B174:B183,3,E174:E183)</f>
        <v>0</v>
      </c>
      <c r="I183" s="52" t="s">
        <v>42</v>
      </c>
      <c r="J183" s="19"/>
      <c r="K183" s="6"/>
      <c r="L183" s="7"/>
      <c r="M183" s="7"/>
      <c r="N183" s="7"/>
      <c r="O183" s="48"/>
      <c r="P183" s="7"/>
      <c r="Q183" s="7"/>
      <c r="R183" s="6"/>
    </row>
    <row r="184" spans="1:18" ht="15.75" thickBot="1" x14ac:dyDescent="0.25">
      <c r="A184" s="9" t="s">
        <v>11</v>
      </c>
      <c r="B184" s="10"/>
      <c r="C184" s="10"/>
      <c r="D184" s="60">
        <f>SUM(D174:D183)</f>
        <v>0</v>
      </c>
      <c r="E184" s="60">
        <f>SUM(E174:E183)</f>
        <v>0</v>
      </c>
      <c r="F184" s="56" t="str">
        <f>IF(D184=0,"",ROUNDDOWN(E184/D184,3))</f>
        <v/>
      </c>
      <c r="G184" s="54"/>
      <c r="H184" s="54"/>
      <c r="I184" s="53" t="s">
        <v>36</v>
      </c>
      <c r="J184" s="51"/>
      <c r="K184" s="6"/>
      <c r="L184" s="7"/>
      <c r="M184" s="7"/>
      <c r="N184" s="7"/>
      <c r="O184" s="48"/>
      <c r="P184" s="7"/>
      <c r="Q184" s="7"/>
      <c r="R184" s="6"/>
    </row>
    <row r="185" spans="1:18" x14ac:dyDescent="0.2">
      <c r="A185" s="6"/>
      <c r="B185" s="7"/>
      <c r="C185" s="7"/>
      <c r="D185" s="7"/>
      <c r="E185" s="7"/>
      <c r="F185" s="6"/>
      <c r="G185" s="6"/>
      <c r="H185" s="6"/>
      <c r="I185" s="6"/>
      <c r="J185" s="6"/>
      <c r="K185" s="6"/>
      <c r="L185" s="7"/>
      <c r="M185" s="7"/>
      <c r="N185" s="7"/>
      <c r="O185" s="48"/>
      <c r="P185" s="7"/>
      <c r="Q185" s="7"/>
      <c r="R185" s="6"/>
    </row>
    <row r="186" spans="1:18" x14ac:dyDescent="0.2">
      <c r="A186" s="16" t="s">
        <v>7</v>
      </c>
      <c r="B186" s="49"/>
      <c r="C186" s="22"/>
      <c r="D186" s="17"/>
      <c r="E186" s="17"/>
      <c r="F186" s="18"/>
      <c r="G186" s="19"/>
      <c r="H186" s="19"/>
      <c r="I186" s="19"/>
      <c r="J186" s="19"/>
      <c r="K186" s="6"/>
      <c r="L186" s="7"/>
      <c r="M186" s="7"/>
      <c r="N186" s="7"/>
      <c r="O186" s="48"/>
      <c r="P186" s="7"/>
      <c r="Q186" s="7"/>
      <c r="R186" s="6"/>
    </row>
    <row r="187" spans="1:18" x14ac:dyDescent="0.2">
      <c r="A187" s="19" t="s">
        <v>0</v>
      </c>
      <c r="B187" s="20"/>
      <c r="C187" s="20" t="s">
        <v>8</v>
      </c>
      <c r="D187" s="20" t="s">
        <v>9</v>
      </c>
      <c r="E187" s="20" t="s">
        <v>10</v>
      </c>
      <c r="F187" s="20" t="s">
        <v>17</v>
      </c>
      <c r="G187" s="20"/>
      <c r="H187" s="20"/>
      <c r="I187" s="20"/>
      <c r="J187" s="20"/>
      <c r="K187" s="6"/>
      <c r="L187" s="7"/>
      <c r="M187" s="7"/>
      <c r="N187" s="7"/>
      <c r="O187" s="48"/>
      <c r="P187" s="7"/>
      <c r="Q187" s="7"/>
      <c r="R187" s="6"/>
    </row>
    <row r="188" spans="1:18" x14ac:dyDescent="0.2">
      <c r="A188" s="23"/>
      <c r="B188" s="24"/>
      <c r="C188" s="24"/>
      <c r="D188" s="24"/>
      <c r="E188" s="57" t="str">
        <f t="shared" ref="E188:E197" si="18">IF(C188="","",(VLOOKUP(C188,$T$5:$U$18,2,FALSE)*D188))</f>
        <v/>
      </c>
      <c r="F188" s="19"/>
      <c r="G188" s="19"/>
      <c r="H188" s="19"/>
      <c r="I188" s="19"/>
      <c r="J188" s="19"/>
      <c r="K188" s="6"/>
      <c r="L188" s="7"/>
      <c r="M188" s="7"/>
      <c r="N188" s="7"/>
      <c r="O188" s="48"/>
      <c r="P188" s="7"/>
      <c r="Q188" s="7"/>
      <c r="R188" s="6"/>
    </row>
    <row r="189" spans="1:18" x14ac:dyDescent="0.2">
      <c r="A189" s="23"/>
      <c r="B189" s="24"/>
      <c r="C189" s="24"/>
      <c r="D189" s="24"/>
      <c r="E189" s="57" t="str">
        <f t="shared" si="18"/>
        <v/>
      </c>
      <c r="F189" s="19"/>
      <c r="G189" s="19"/>
      <c r="H189" s="19"/>
      <c r="I189" s="19"/>
      <c r="J189" s="19"/>
      <c r="K189" s="6"/>
      <c r="L189" s="7"/>
      <c r="M189" s="7"/>
      <c r="N189" s="7"/>
      <c r="O189" s="48"/>
      <c r="P189" s="7"/>
      <c r="Q189" s="7"/>
      <c r="R189" s="6"/>
    </row>
    <row r="190" spans="1:18" x14ac:dyDescent="0.2">
      <c r="A190" s="23"/>
      <c r="B190" s="24"/>
      <c r="C190" s="24"/>
      <c r="D190" s="24"/>
      <c r="E190" s="57" t="str">
        <f t="shared" si="18"/>
        <v/>
      </c>
      <c r="F190" s="19"/>
      <c r="G190" s="19"/>
      <c r="H190" s="19"/>
      <c r="I190" s="19"/>
      <c r="J190" s="19"/>
      <c r="K190" s="6"/>
      <c r="L190" s="7"/>
      <c r="M190" s="7"/>
      <c r="N190" s="7"/>
      <c r="O190" s="48"/>
      <c r="P190" s="7"/>
      <c r="Q190" s="7"/>
      <c r="R190" s="6"/>
    </row>
    <row r="191" spans="1:18" x14ac:dyDescent="0.2">
      <c r="A191" s="23"/>
      <c r="B191" s="24"/>
      <c r="C191" s="24"/>
      <c r="D191" s="24"/>
      <c r="E191" s="57" t="str">
        <f t="shared" si="18"/>
        <v/>
      </c>
      <c r="F191" s="19"/>
      <c r="G191" s="19"/>
      <c r="H191" s="19"/>
      <c r="I191" s="19"/>
      <c r="J191" s="19"/>
      <c r="K191" s="6"/>
      <c r="L191" s="7"/>
      <c r="M191" s="7"/>
      <c r="N191" s="7"/>
      <c r="O191" s="48"/>
      <c r="P191" s="7"/>
      <c r="Q191" s="7"/>
      <c r="R191" s="6"/>
    </row>
    <row r="192" spans="1:18" x14ac:dyDescent="0.2">
      <c r="A192" s="23"/>
      <c r="B192" s="24"/>
      <c r="C192" s="24"/>
      <c r="D192" s="24"/>
      <c r="E192" s="57" t="str">
        <f t="shared" si="18"/>
        <v/>
      </c>
      <c r="F192" s="19"/>
      <c r="G192" s="19"/>
      <c r="H192" s="19"/>
      <c r="I192" s="19"/>
      <c r="J192" s="19"/>
      <c r="K192" s="6"/>
      <c r="L192" s="7"/>
      <c r="M192" s="7"/>
      <c r="N192" s="7"/>
      <c r="O192" s="48"/>
      <c r="P192" s="7"/>
      <c r="Q192" s="7"/>
      <c r="R192" s="6"/>
    </row>
    <row r="193" spans="1:18" x14ac:dyDescent="0.2">
      <c r="A193" s="23"/>
      <c r="B193" s="24"/>
      <c r="C193" s="24"/>
      <c r="D193" s="24"/>
      <c r="E193" s="57" t="str">
        <f t="shared" si="18"/>
        <v/>
      </c>
      <c r="F193" s="19"/>
      <c r="G193" s="19"/>
      <c r="H193" s="19"/>
      <c r="I193" s="19"/>
      <c r="J193" s="19"/>
      <c r="K193" s="6"/>
      <c r="L193" s="7"/>
      <c r="M193" s="7"/>
      <c r="N193" s="7"/>
      <c r="O193" s="48"/>
      <c r="P193" s="7"/>
      <c r="Q193" s="7"/>
      <c r="R193" s="6"/>
    </row>
    <row r="194" spans="1:18" x14ac:dyDescent="0.2">
      <c r="A194" s="23"/>
      <c r="B194" s="24"/>
      <c r="C194" s="24"/>
      <c r="D194" s="24"/>
      <c r="E194" s="57" t="str">
        <f t="shared" si="18"/>
        <v/>
      </c>
      <c r="F194" s="19"/>
      <c r="G194" s="19"/>
      <c r="H194" s="19"/>
      <c r="I194" s="19"/>
      <c r="J194" s="19"/>
      <c r="K194" s="6"/>
      <c r="L194" s="7"/>
      <c r="M194" s="7"/>
      <c r="N194" s="7"/>
      <c r="O194" s="48"/>
      <c r="P194" s="7"/>
      <c r="Q194" s="7"/>
      <c r="R194" s="6"/>
    </row>
    <row r="195" spans="1:18" x14ac:dyDescent="0.2">
      <c r="A195" s="23"/>
      <c r="B195" s="24"/>
      <c r="C195" s="24"/>
      <c r="D195" s="24"/>
      <c r="E195" s="57" t="str">
        <f t="shared" si="18"/>
        <v/>
      </c>
      <c r="F195" s="55" t="str">
        <f>IF(G195=0,"",ROUNDDOWN(H195/G195,3))</f>
        <v/>
      </c>
      <c r="G195" s="19">
        <f>SUMIF(B188:B197,1,D188:D197)</f>
        <v>0</v>
      </c>
      <c r="H195" s="19">
        <f>SUMIF(B188:B197,1,E188:E197)</f>
        <v>0</v>
      </c>
      <c r="I195" s="52" t="s">
        <v>35</v>
      </c>
      <c r="J195" s="19"/>
      <c r="K195" s="6"/>
      <c r="L195" s="7"/>
      <c r="M195" s="7"/>
      <c r="N195" s="7"/>
      <c r="O195" s="48"/>
      <c r="P195" s="7"/>
      <c r="Q195" s="7"/>
      <c r="R195" s="6"/>
    </row>
    <row r="196" spans="1:18" x14ac:dyDescent="0.2">
      <c r="A196" s="23"/>
      <c r="B196" s="24"/>
      <c r="C196" s="24"/>
      <c r="D196" s="24"/>
      <c r="E196" s="57" t="str">
        <f t="shared" si="18"/>
        <v/>
      </c>
      <c r="F196" s="55" t="str">
        <f>IF(G196=0,"",ROUNDDOWN(H196/G196,3))</f>
        <v/>
      </c>
      <c r="G196" s="19">
        <f>SUMIF(B188:B197,2,D188:D197)</f>
        <v>0</v>
      </c>
      <c r="H196" s="19">
        <f>SUMIF(B188:B197,2,E188:E197)</f>
        <v>0</v>
      </c>
      <c r="I196" s="52" t="s">
        <v>34</v>
      </c>
      <c r="J196" s="19"/>
      <c r="K196" s="6"/>
      <c r="L196" s="7"/>
      <c r="M196" s="7"/>
      <c r="N196" s="7"/>
      <c r="O196" s="48"/>
      <c r="P196" s="7"/>
      <c r="Q196" s="7"/>
      <c r="R196" s="6"/>
    </row>
    <row r="197" spans="1:18" x14ac:dyDescent="0.2">
      <c r="A197" s="23"/>
      <c r="B197" s="24"/>
      <c r="C197" s="24"/>
      <c r="D197" s="24"/>
      <c r="E197" s="57" t="str">
        <f t="shared" si="18"/>
        <v/>
      </c>
      <c r="F197" s="55" t="str">
        <f>IF(G197=0,"",ROUNDDOWN(H197/G197,3))</f>
        <v/>
      </c>
      <c r="G197" s="19">
        <f>SUMIF(B188:B197,3,D188:D197)</f>
        <v>0</v>
      </c>
      <c r="H197" s="19">
        <f>SUMIF(B188:B197,3,E188:E197)</f>
        <v>0</v>
      </c>
      <c r="I197" s="52" t="s">
        <v>42</v>
      </c>
      <c r="J197" s="19"/>
      <c r="K197" s="6"/>
      <c r="L197" s="7"/>
      <c r="M197" s="7"/>
      <c r="N197" s="7"/>
      <c r="O197" s="48"/>
      <c r="P197" s="7"/>
      <c r="Q197" s="7"/>
      <c r="R197" s="6"/>
    </row>
    <row r="198" spans="1:18" ht="15.75" thickBot="1" x14ac:dyDescent="0.25">
      <c r="A198" s="9" t="s">
        <v>11</v>
      </c>
      <c r="B198" s="10"/>
      <c r="C198" s="10"/>
      <c r="D198" s="60">
        <f>SUM(D188:D197)</f>
        <v>0</v>
      </c>
      <c r="E198" s="60">
        <f>SUM(E188:E197)</f>
        <v>0</v>
      </c>
      <c r="F198" s="56" t="str">
        <f>IF(D198=0,"",ROUNDDOWN(E198/D198,3))</f>
        <v/>
      </c>
      <c r="G198" s="54"/>
      <c r="H198" s="54"/>
      <c r="I198" s="53" t="s">
        <v>36</v>
      </c>
      <c r="J198" s="51"/>
      <c r="K198" s="6"/>
      <c r="L198" s="7"/>
      <c r="M198" s="7"/>
      <c r="N198" s="7"/>
      <c r="O198" s="48"/>
      <c r="P198" s="7"/>
      <c r="Q198" s="7"/>
      <c r="R198" s="6"/>
    </row>
    <row r="199" spans="1:18" x14ac:dyDescent="0.2">
      <c r="A199" s="6"/>
      <c r="B199" s="7"/>
      <c r="C199" s="7"/>
      <c r="D199" s="7"/>
      <c r="E199" s="7"/>
      <c r="F199" s="6"/>
      <c r="G199" s="6"/>
      <c r="H199" s="6"/>
      <c r="I199" s="6"/>
      <c r="J199" s="6"/>
      <c r="K199" s="6"/>
      <c r="L199" s="7"/>
      <c r="M199" s="7"/>
      <c r="N199" s="7"/>
      <c r="O199" s="48"/>
      <c r="P199" s="7"/>
      <c r="Q199" s="7"/>
      <c r="R199" s="6"/>
    </row>
    <row r="200" spans="1:18" x14ac:dyDescent="0.2">
      <c r="A200" s="16" t="s">
        <v>7</v>
      </c>
      <c r="B200" s="49"/>
      <c r="C200" s="22"/>
      <c r="D200" s="17"/>
      <c r="E200" s="17"/>
      <c r="F200" s="18"/>
      <c r="G200" s="19"/>
      <c r="H200" s="19"/>
      <c r="I200" s="19"/>
      <c r="J200" s="19"/>
      <c r="K200" s="6"/>
      <c r="L200" s="7"/>
      <c r="M200" s="7"/>
      <c r="N200" s="7"/>
      <c r="O200" s="48"/>
      <c r="P200" s="7"/>
      <c r="Q200" s="7"/>
      <c r="R200" s="6"/>
    </row>
    <row r="201" spans="1:18" x14ac:dyDescent="0.2">
      <c r="A201" s="19" t="s">
        <v>0</v>
      </c>
      <c r="B201" s="20"/>
      <c r="C201" s="20" t="s">
        <v>8</v>
      </c>
      <c r="D201" s="20" t="s">
        <v>9</v>
      </c>
      <c r="E201" s="20" t="s">
        <v>10</v>
      </c>
      <c r="F201" s="20" t="s">
        <v>17</v>
      </c>
      <c r="G201" s="20"/>
      <c r="H201" s="20"/>
      <c r="I201" s="20"/>
      <c r="J201" s="20"/>
      <c r="K201" s="6"/>
      <c r="L201" s="7"/>
      <c r="M201" s="7"/>
      <c r="N201" s="7"/>
      <c r="O201" s="48"/>
      <c r="P201" s="7"/>
      <c r="Q201" s="7"/>
      <c r="R201" s="6"/>
    </row>
    <row r="202" spans="1:18" x14ac:dyDescent="0.2">
      <c r="A202" s="23"/>
      <c r="B202" s="24"/>
      <c r="C202" s="24"/>
      <c r="D202" s="24"/>
      <c r="E202" s="57" t="str">
        <f t="shared" ref="E202:E211" si="19">IF(C202="","",(VLOOKUP(C202,$T$5:$U$18,2,FALSE)*D202))</f>
        <v/>
      </c>
      <c r="F202" s="19"/>
      <c r="G202" s="19"/>
      <c r="H202" s="19"/>
      <c r="I202" s="19"/>
      <c r="J202" s="19"/>
      <c r="K202" s="6"/>
      <c r="L202" s="7"/>
      <c r="M202" s="7"/>
      <c r="N202" s="7"/>
      <c r="O202" s="48"/>
      <c r="P202" s="7"/>
      <c r="Q202" s="7"/>
      <c r="R202" s="6"/>
    </row>
    <row r="203" spans="1:18" x14ac:dyDescent="0.2">
      <c r="A203" s="23"/>
      <c r="B203" s="24"/>
      <c r="C203" s="24"/>
      <c r="D203" s="24"/>
      <c r="E203" s="57" t="str">
        <f t="shared" si="19"/>
        <v/>
      </c>
      <c r="F203" s="19"/>
      <c r="G203" s="19"/>
      <c r="H203" s="19"/>
      <c r="I203" s="19"/>
      <c r="J203" s="19"/>
      <c r="K203" s="6"/>
      <c r="L203" s="7"/>
      <c r="M203" s="7"/>
      <c r="N203" s="7"/>
      <c r="O203" s="48"/>
      <c r="P203" s="7"/>
      <c r="Q203" s="7"/>
      <c r="R203" s="6"/>
    </row>
    <row r="204" spans="1:18" x14ac:dyDescent="0.2">
      <c r="A204" s="23"/>
      <c r="B204" s="24"/>
      <c r="C204" s="24"/>
      <c r="D204" s="24"/>
      <c r="E204" s="57" t="str">
        <f t="shared" si="19"/>
        <v/>
      </c>
      <c r="F204" s="19"/>
      <c r="G204" s="19"/>
      <c r="H204" s="19"/>
      <c r="I204" s="19"/>
      <c r="J204" s="19"/>
      <c r="K204" s="6"/>
      <c r="L204" s="7"/>
      <c r="M204" s="7"/>
      <c r="N204" s="7"/>
      <c r="O204" s="48"/>
      <c r="P204" s="7"/>
      <c r="Q204" s="7"/>
      <c r="R204" s="6"/>
    </row>
    <row r="205" spans="1:18" x14ac:dyDescent="0.2">
      <c r="A205" s="23"/>
      <c r="B205" s="24"/>
      <c r="C205" s="24"/>
      <c r="D205" s="24"/>
      <c r="E205" s="57" t="str">
        <f t="shared" si="19"/>
        <v/>
      </c>
      <c r="F205" s="19"/>
      <c r="G205" s="19"/>
      <c r="H205" s="19"/>
      <c r="I205" s="19"/>
      <c r="J205" s="19"/>
      <c r="K205" s="6"/>
      <c r="L205" s="7"/>
      <c r="M205" s="7"/>
      <c r="N205" s="7"/>
      <c r="O205" s="48"/>
      <c r="P205" s="7"/>
      <c r="Q205" s="7"/>
      <c r="R205" s="6"/>
    </row>
    <row r="206" spans="1:18" x14ac:dyDescent="0.2">
      <c r="A206" s="23"/>
      <c r="B206" s="24"/>
      <c r="C206" s="24"/>
      <c r="D206" s="24"/>
      <c r="E206" s="57" t="str">
        <f t="shared" si="19"/>
        <v/>
      </c>
      <c r="F206" s="19"/>
      <c r="G206" s="19"/>
      <c r="H206" s="19"/>
      <c r="I206" s="19"/>
      <c r="J206" s="19"/>
      <c r="K206" s="6"/>
      <c r="L206" s="7"/>
      <c r="M206" s="7"/>
      <c r="N206" s="7"/>
      <c r="O206" s="48"/>
      <c r="P206" s="7"/>
      <c r="Q206" s="7"/>
      <c r="R206" s="6"/>
    </row>
    <row r="207" spans="1:18" x14ac:dyDescent="0.2">
      <c r="A207" s="23"/>
      <c r="B207" s="24"/>
      <c r="C207" s="24"/>
      <c r="D207" s="24"/>
      <c r="E207" s="57" t="str">
        <f t="shared" si="19"/>
        <v/>
      </c>
      <c r="F207" s="19"/>
      <c r="G207" s="19"/>
      <c r="H207" s="19"/>
      <c r="I207" s="19"/>
      <c r="J207" s="19"/>
      <c r="K207" s="6"/>
      <c r="L207" s="7"/>
      <c r="M207" s="7"/>
      <c r="N207" s="7"/>
      <c r="O207" s="48"/>
      <c r="P207" s="7"/>
      <c r="Q207" s="7"/>
      <c r="R207" s="6"/>
    </row>
    <row r="208" spans="1:18" x14ac:dyDescent="0.2">
      <c r="A208" s="23"/>
      <c r="B208" s="24"/>
      <c r="C208" s="24"/>
      <c r="D208" s="24"/>
      <c r="E208" s="57" t="str">
        <f t="shared" si="19"/>
        <v/>
      </c>
      <c r="F208" s="19"/>
      <c r="G208" s="19"/>
      <c r="H208" s="19"/>
      <c r="I208" s="19"/>
      <c r="J208" s="19"/>
      <c r="K208" s="6"/>
      <c r="L208" s="7"/>
      <c r="M208" s="7"/>
      <c r="N208" s="7"/>
      <c r="O208" s="48"/>
      <c r="P208" s="7"/>
      <c r="Q208" s="7"/>
      <c r="R208" s="6"/>
    </row>
    <row r="209" spans="1:18" x14ac:dyDescent="0.2">
      <c r="A209" s="23"/>
      <c r="B209" s="24"/>
      <c r="C209" s="24"/>
      <c r="D209" s="24"/>
      <c r="E209" s="57" t="str">
        <f t="shared" si="19"/>
        <v/>
      </c>
      <c r="F209" s="55" t="str">
        <f>IF(G209=0,"",ROUNDDOWN(H209/G209,3))</f>
        <v/>
      </c>
      <c r="G209" s="19">
        <f>SUMIF(B202:B211,1,D202:D211)</f>
        <v>0</v>
      </c>
      <c r="H209" s="19">
        <f>SUMIF(B202:B211,1,E202:E211)</f>
        <v>0</v>
      </c>
      <c r="I209" s="52" t="s">
        <v>35</v>
      </c>
      <c r="J209" s="19"/>
      <c r="K209" s="6"/>
      <c r="L209" s="7"/>
      <c r="M209" s="7"/>
      <c r="N209" s="7"/>
      <c r="O209" s="48"/>
      <c r="P209" s="7"/>
      <c r="Q209" s="7"/>
      <c r="R209" s="6"/>
    </row>
    <row r="210" spans="1:18" x14ac:dyDescent="0.2">
      <c r="A210" s="23"/>
      <c r="B210" s="24"/>
      <c r="C210" s="24"/>
      <c r="D210" s="24"/>
      <c r="E210" s="57" t="str">
        <f t="shared" si="19"/>
        <v/>
      </c>
      <c r="F210" s="55" t="str">
        <f>IF(G210=0,"",ROUNDDOWN(H210/G210,3))</f>
        <v/>
      </c>
      <c r="G210" s="19">
        <f>SUMIF(B202:B211,2,D202:D211)</f>
        <v>0</v>
      </c>
      <c r="H210" s="19">
        <f>SUMIF(B202:B211,2,E202:E211)</f>
        <v>0</v>
      </c>
      <c r="I210" s="52" t="s">
        <v>34</v>
      </c>
      <c r="J210" s="19"/>
      <c r="K210" s="6"/>
      <c r="L210" s="7"/>
      <c r="M210" s="7"/>
      <c r="N210" s="7"/>
      <c r="O210" s="48"/>
      <c r="P210" s="7"/>
      <c r="Q210" s="7"/>
      <c r="R210" s="6"/>
    </row>
    <row r="211" spans="1:18" x14ac:dyDescent="0.2">
      <c r="A211" s="23"/>
      <c r="B211" s="24"/>
      <c r="C211" s="24"/>
      <c r="D211" s="24"/>
      <c r="E211" s="57" t="str">
        <f t="shared" si="19"/>
        <v/>
      </c>
      <c r="F211" s="55" t="str">
        <f>IF(G211=0,"",ROUNDDOWN(H211/G211,3))</f>
        <v/>
      </c>
      <c r="G211" s="19">
        <f>SUMIF(B202:B211,3,D202:D211)</f>
        <v>0</v>
      </c>
      <c r="H211" s="19">
        <f>SUMIF(B202:B211,3,E202:E211)</f>
        <v>0</v>
      </c>
      <c r="I211" s="52" t="s">
        <v>42</v>
      </c>
      <c r="J211" s="19"/>
      <c r="K211" s="6"/>
      <c r="L211" s="7"/>
      <c r="M211" s="7"/>
      <c r="N211" s="7"/>
      <c r="O211" s="48"/>
      <c r="P211" s="7"/>
      <c r="Q211" s="7"/>
      <c r="R211" s="6"/>
    </row>
    <row r="212" spans="1:18" ht="15.75" thickBot="1" x14ac:dyDescent="0.25">
      <c r="A212" s="9" t="s">
        <v>11</v>
      </c>
      <c r="B212" s="10"/>
      <c r="C212" s="10"/>
      <c r="D212" s="60">
        <f>SUM(D202:D211)</f>
        <v>0</v>
      </c>
      <c r="E212" s="60">
        <f>SUM(E202:E211)</f>
        <v>0</v>
      </c>
      <c r="F212" s="56" t="str">
        <f>IF(D212=0,"",ROUNDDOWN(E212/D212,3))</f>
        <v/>
      </c>
      <c r="G212" s="54"/>
      <c r="H212" s="54"/>
      <c r="I212" s="53" t="s">
        <v>36</v>
      </c>
      <c r="J212" s="51"/>
      <c r="K212" s="6"/>
      <c r="L212" s="7"/>
      <c r="M212" s="7"/>
      <c r="N212" s="7"/>
      <c r="O212" s="48"/>
      <c r="P212" s="7"/>
      <c r="Q212" s="7"/>
      <c r="R212" s="6"/>
    </row>
    <row r="213" spans="1:18" x14ac:dyDescent="0.2">
      <c r="G213" s="6"/>
      <c r="H213" s="6"/>
      <c r="K213" s="6"/>
      <c r="L213" s="7"/>
      <c r="M213" s="7"/>
      <c r="N213" s="7"/>
      <c r="O213" s="48"/>
      <c r="P213" s="7"/>
      <c r="Q213" s="7"/>
      <c r="R213" s="6"/>
    </row>
    <row r="214" spans="1:18" x14ac:dyDescent="0.2">
      <c r="G214" s="6"/>
      <c r="H214" s="6"/>
      <c r="K214" s="6"/>
      <c r="L214" s="7"/>
      <c r="M214" s="7"/>
      <c r="N214" s="7"/>
      <c r="O214" s="48"/>
      <c r="P214" s="7"/>
      <c r="Q214" s="7"/>
      <c r="R214" s="6"/>
    </row>
    <row r="215" spans="1:18" x14ac:dyDescent="0.2">
      <c r="K215" s="6"/>
      <c r="L215" s="7"/>
      <c r="M215" s="7"/>
      <c r="N215" s="7"/>
      <c r="O215" s="48"/>
      <c r="P215" s="7"/>
      <c r="Q215" s="7"/>
      <c r="R215" s="6"/>
    </row>
    <row r="216" spans="1:18" x14ac:dyDescent="0.2">
      <c r="K216" s="6"/>
      <c r="L216" s="7"/>
      <c r="M216" s="7"/>
      <c r="N216" s="7"/>
      <c r="O216" s="48"/>
      <c r="P216" s="7"/>
      <c r="Q216" s="7"/>
      <c r="R216" s="6"/>
    </row>
    <row r="217" spans="1:18" x14ac:dyDescent="0.2">
      <c r="K217" s="6"/>
      <c r="L217" s="7"/>
      <c r="M217" s="7"/>
      <c r="N217" s="7"/>
      <c r="O217" s="48"/>
      <c r="P217" s="7"/>
      <c r="Q217" s="7"/>
      <c r="R217" s="6"/>
    </row>
    <row r="218" spans="1:18" x14ac:dyDescent="0.2">
      <c r="K218" s="6"/>
      <c r="L218" s="7"/>
      <c r="M218" s="7"/>
      <c r="N218" s="7"/>
      <c r="O218" s="48"/>
      <c r="P218" s="7"/>
      <c r="Q218" s="7"/>
      <c r="R218" s="6"/>
    </row>
    <row r="219" spans="1:18" x14ac:dyDescent="0.2">
      <c r="K219" s="6"/>
      <c r="L219" s="7"/>
      <c r="M219" s="7"/>
      <c r="N219" s="7"/>
      <c r="O219" s="48"/>
      <c r="P219" s="7"/>
      <c r="Q219" s="7"/>
      <c r="R219" s="6"/>
    </row>
    <row r="220" spans="1:18" x14ac:dyDescent="0.2">
      <c r="K220" s="6"/>
      <c r="L220" s="7"/>
      <c r="M220" s="7"/>
      <c r="N220" s="7"/>
      <c r="O220" s="48"/>
      <c r="P220" s="7"/>
      <c r="Q220" s="7"/>
      <c r="R220" s="6"/>
    </row>
    <row r="221" spans="1:18" x14ac:dyDescent="0.2">
      <c r="K221" s="6"/>
      <c r="L221" s="7"/>
      <c r="M221" s="7"/>
      <c r="N221" s="7"/>
      <c r="O221" s="48"/>
      <c r="P221" s="7"/>
      <c r="Q221" s="7"/>
      <c r="R221" s="6"/>
    </row>
    <row r="222" spans="1:18" x14ac:dyDescent="0.2">
      <c r="K222" s="6"/>
      <c r="L222" s="7"/>
      <c r="M222" s="7"/>
      <c r="N222" s="7"/>
      <c r="O222" s="48"/>
      <c r="P222" s="7"/>
      <c r="Q222" s="7"/>
      <c r="R222" s="6"/>
    </row>
    <row r="223" spans="1:18" x14ac:dyDescent="0.2">
      <c r="K223" s="6"/>
      <c r="L223" s="7"/>
      <c r="M223" s="7"/>
      <c r="N223" s="7"/>
      <c r="O223" s="48"/>
      <c r="P223" s="7"/>
      <c r="Q223" s="7"/>
      <c r="R223" s="6"/>
    </row>
    <row r="224" spans="1:18" x14ac:dyDescent="0.2">
      <c r="K224" s="6"/>
      <c r="L224" s="6"/>
      <c r="M224" s="6"/>
      <c r="N224" s="6"/>
      <c r="O224" s="14"/>
      <c r="P224" s="6"/>
      <c r="Q224" s="6"/>
      <c r="R224" s="6"/>
    </row>
    <row r="225" spans="11:18" x14ac:dyDescent="0.2">
      <c r="K225" s="6"/>
      <c r="L225" s="6"/>
      <c r="M225" s="6"/>
      <c r="N225" s="6"/>
      <c r="O225" s="14"/>
      <c r="P225" s="6"/>
      <c r="Q225" s="6"/>
      <c r="R225" s="6"/>
    </row>
    <row r="226" spans="11:18" x14ac:dyDescent="0.2">
      <c r="K226" s="6"/>
    </row>
  </sheetData>
  <mergeCells count="3">
    <mergeCell ref="I12:I13"/>
    <mergeCell ref="J12:J13"/>
    <mergeCell ref="M4:Q5"/>
  </mergeCells>
  <phoneticPr fontId="0" type="noConversion"/>
  <pageMargins left="0.57999999999999996" right="0.57999999999999996" top="0.78" bottom="0.39705882352941174" header="0.42" footer="0.2"/>
  <pageSetup scale="6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GPA App</vt:lpstr>
      <vt:lpstr>'GPA App'!Print_Area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2012-03-30T20:42:41Z</dcterms:created>
  <dcterms:modified xsi:type="dcterms:W3CDTF">2013-05-18T01:30:24Z</dcterms:modified>
</cp:coreProperties>
</file>